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16665" windowHeight="11220"/>
  </bookViews>
  <sheets>
    <sheet name="Annex I Bank" sheetId="1" r:id="rId1"/>
    <sheet name="Annex II Bank" sheetId="5" r:id="rId2"/>
    <sheet name="Annex VI Bank" sheetId="6" r:id="rId3"/>
    <sheet name="Disclaimer" sheetId="4" r:id="rId4"/>
  </sheets>
  <externalReferences>
    <externalReference r:id="rId5"/>
    <externalReference r:id="rId6"/>
  </externalReferences>
  <definedNames>
    <definedName name="_xlnm.Print_Area" localSheetId="1">'Annex II Bank'!$A$1:$K$47</definedName>
    <definedName name="_xlnm.Print_Area" localSheetId="2">'Annex VI Bank'!$A$1:$G$173</definedName>
    <definedName name="_xlnm.Print_Titles" localSheetId="2">'Annex VI Bank'!$2:$4</definedName>
    <definedName name="Question04" localSheetId="1">[1]Options!$B$3:$B$7</definedName>
    <definedName name="Question04">[2]Options!$B$3:$B$7</definedName>
    <definedName name="Question05" localSheetId="1">[1]Options!$B$11:$B$14</definedName>
    <definedName name="Question05">[2]Options!$B$11:$B$14</definedName>
    <definedName name="Question06" localSheetId="1">[1]Options!$B$17:$B$19</definedName>
    <definedName name="Question06">[2]Options!$B$17:$B$19</definedName>
    <definedName name="Question07" localSheetId="1">[1]Options!$D$3:$D$8</definedName>
    <definedName name="Question07">[2]Options!$D$3:$D$8</definedName>
    <definedName name="Question10" localSheetId="1">[1]Options!$D$11:$D$14</definedName>
    <definedName name="Question10">[2]Options!$D$11:$D$14</definedName>
    <definedName name="Question12" localSheetId="1">[1]Options!$F$3:$F$4</definedName>
    <definedName name="Question12">[2]Options!$F$3:$F$4</definedName>
    <definedName name="Question14" localSheetId="1">[1]Options!$F$7:$F$8</definedName>
    <definedName name="Question14">[2]Options!$F$7:$F$8</definedName>
    <definedName name="Question17" localSheetId="1">[1]Options!$F$11:$F$14</definedName>
    <definedName name="Question17">[2]Options!$F$11:$F$14</definedName>
    <definedName name="Question20" localSheetId="1">[1]Options!$B$22:$B$24</definedName>
    <definedName name="Question20">[2]Options!$B$22:$B$24</definedName>
    <definedName name="Question22" localSheetId="1">[1]Options!$F$17:$F$19</definedName>
    <definedName name="Question22">[2]Options!$F$17:$F$19</definedName>
    <definedName name="Question23" localSheetId="1">[1]Options!$F$22:$F$23</definedName>
    <definedName name="Question23">[2]Options!$F$22:$F$23</definedName>
    <definedName name="Question25" localSheetId="1">[1]Options!$F$28:$F$31</definedName>
    <definedName name="Question25">[2]Options!$F$28:$F$31</definedName>
    <definedName name="Question27a" localSheetId="1">[1]Options!$D$17:$D$19</definedName>
    <definedName name="Question27a">[2]Options!$D$17:$D$19</definedName>
    <definedName name="Question28" localSheetId="1">[1]Options!$B$28:$B$32</definedName>
    <definedName name="Question28">[2]Options!$B$28:$B$32</definedName>
  </definedNames>
  <calcPr calcId="145621"/>
</workbook>
</file>

<file path=xl/calcChain.xml><?xml version="1.0" encoding="utf-8"?>
<calcChain xmlns="http://schemas.openxmlformats.org/spreadsheetml/2006/main">
  <c r="D6" i="6" l="1"/>
  <c r="D8" i="6"/>
  <c r="D9" i="6"/>
  <c r="D15" i="6"/>
  <c r="D16" i="6" s="1"/>
  <c r="E22" i="6"/>
  <c r="D27" i="6"/>
  <c r="D28" i="6"/>
  <c r="D56" i="6"/>
  <c r="D57" i="6"/>
  <c r="D55" i="6" s="1"/>
  <c r="D54" i="6" s="1"/>
  <c r="D62" i="6" s="1"/>
  <c r="D58" i="6"/>
  <c r="D73" i="6"/>
  <c r="D96" i="6"/>
  <c r="D97" i="6" s="1"/>
  <c r="D107" i="6"/>
  <c r="D132" i="6" s="1"/>
  <c r="D131" i="6"/>
  <c r="D146" i="6"/>
  <c r="D158" i="6"/>
  <c r="D163" i="6"/>
  <c r="D165" i="6"/>
  <c r="D63" i="6" l="1"/>
  <c r="D98" i="6" s="1"/>
  <c r="D133" i="6" s="1"/>
</calcChain>
</file>

<file path=xl/sharedStrings.xml><?xml version="1.0" encoding="utf-8"?>
<sst xmlns="http://schemas.openxmlformats.org/spreadsheetml/2006/main" count="700" uniqueCount="379">
  <si>
    <t>Row in transitional own funds template</t>
  </si>
  <si>
    <t>Assets (EURm)</t>
  </si>
  <si>
    <t>IFRS Balance sheet</t>
  </si>
  <si>
    <t>Note</t>
  </si>
  <si>
    <t>Amounts due from banks</t>
  </si>
  <si>
    <t>12, 41, 56</t>
  </si>
  <si>
    <t>Financial assets at fair value through profit and loss</t>
  </si>
  <si>
    <t>Investments - available for sale</t>
  </si>
  <si>
    <t>19, 41, 56</t>
  </si>
  <si>
    <t>Loans and advances to customers</t>
  </si>
  <si>
    <t>Investments in associates and joint ventures</t>
  </si>
  <si>
    <t>Intangible assets</t>
  </si>
  <si>
    <t>8, 41</t>
  </si>
  <si>
    <t>Assets held for sale</t>
  </si>
  <si>
    <t>Other Assets</t>
  </si>
  <si>
    <t>– of which: Deferred tax assets that rely on future profitability excluding those arising from temporary differences</t>
  </si>
  <si>
    <t>– of which: Pension assets net of tax</t>
  </si>
  <si>
    <t xml:space="preserve"> </t>
  </si>
  <si>
    <t>Liabilities (EURm)</t>
  </si>
  <si>
    <t>Minority Interest</t>
  </si>
  <si>
    <t>– of which: Qualifying own funds included in consolidated T2 capital</t>
  </si>
  <si>
    <t>Subordinated loans</t>
  </si>
  <si>
    <t>– of which: AT1 Capital instruments and the related share premium accounts</t>
  </si>
  <si>
    <t xml:space="preserve">   – of which: Amount of qualifying items referred to in Article 484(4) and the related share premium accounts subject to phase out from AT1</t>
  </si>
  <si>
    <t>Financial liabilities at fair value through profit and loss</t>
  </si>
  <si>
    <t xml:space="preserve">   – of which: cumulative gains and losses due to changes in own credit risk on fair valued liabilities</t>
  </si>
  <si>
    <t>Other Liabilities</t>
  </si>
  <si>
    <t>– of which: deductible deferred tax liabilities associated with deferred tax assets that rely on future profitability and not arise from temporary differences</t>
  </si>
  <si>
    <t>Equity (EURm)</t>
  </si>
  <si>
    <t>Shareholders equity</t>
  </si>
  <si>
    <t>– of which: share capital</t>
  </si>
  <si>
    <t>– of which: share premium reserve</t>
  </si>
  <si>
    <t>– of which: accumulated other comprehensive income</t>
  </si>
  <si>
    <t>– of which: regulatory adjustments to unrealised gains pursuant to  Article  468</t>
  </si>
  <si>
    <t>26a</t>
  </si>
  <si>
    <t xml:space="preserve">   – of which: Amount to be deducted from or added to Common Equity Tier 1 capital with regard to additional filters and deductions required pre CRR</t>
  </si>
  <si>
    <t>26b</t>
  </si>
  <si>
    <t xml:space="preserve">   – of which: Fair value reserves related to gains or losses on cash flow hedges</t>
  </si>
  <si>
    <t xml:space="preserve">   – of which: profit/loss for the year</t>
  </si>
  <si>
    <t>5a</t>
  </si>
  <si>
    <t xml:space="preserve">   – of which: Retained earnings</t>
  </si>
  <si>
    <t xml:space="preserve">   – of which: Direct holdings by an institution of own CET1 instruments</t>
  </si>
  <si>
    <t xml:space="preserve">   – of which: minority interest amount allowed in consolidated CET1</t>
  </si>
  <si>
    <t>5, 48</t>
  </si>
  <si>
    <t>T2</t>
  </si>
  <si>
    <t xml:space="preserve">Issuer </t>
  </si>
  <si>
    <t>ING Bank N.V.</t>
  </si>
  <si>
    <t xml:space="preserve">Unique identifier (eg CUSIP, ISIN or Bloomberg identifier for private placement) </t>
  </si>
  <si>
    <t>CZ0000000039</t>
  </si>
  <si>
    <t>XS0309973104</t>
  </si>
  <si>
    <t>XS0366066149</t>
  </si>
  <si>
    <t>XS0366066222</t>
  </si>
  <si>
    <t>US449786AY82</t>
  </si>
  <si>
    <t>USN45780CT38</t>
  </si>
  <si>
    <t>XS0995102695</t>
  </si>
  <si>
    <t>XS0995102778</t>
  </si>
  <si>
    <t>XS1037382535</t>
  </si>
  <si>
    <t xml:space="preserve">Governing law(s) of the instrument </t>
  </si>
  <si>
    <t>Laws of the Czech Republic</t>
  </si>
  <si>
    <t>Laws of the Netherlands</t>
  </si>
  <si>
    <t>Laws of England</t>
  </si>
  <si>
    <t xml:space="preserve">Regulatory treatment </t>
  </si>
  <si>
    <t>Transitional CRR rules</t>
  </si>
  <si>
    <t>Tier 2</t>
  </si>
  <si>
    <t xml:space="preserve">Post-transitional CRR rules </t>
  </si>
  <si>
    <t>Ineligible</t>
  </si>
  <si>
    <t xml:space="preserve">Eligible at solo / (sub-)consolidated / solo&amp;(sub-)consolidated </t>
  </si>
  <si>
    <t>Solo and (Sub-)Consolidated</t>
  </si>
  <si>
    <t>Instrument type (types to be specified by each jurisdiction)</t>
  </si>
  <si>
    <t>Tier 2 (grandfathered)</t>
  </si>
  <si>
    <t>Amount recognised in regulatory capital (Currency in million, as of most recent reporting date).
Specify in particular if some parts of the instruments are in different tiers of the regulatory capital and if the amount recognised in regulatory capital is different from the amount issued.</t>
  </si>
  <si>
    <t>CZK 2,000.0</t>
  </si>
  <si>
    <t>EUR 150.0</t>
  </si>
  <si>
    <t>EUR 995.1</t>
  </si>
  <si>
    <t>GBP 800.0</t>
  </si>
  <si>
    <t>USD 1,632.3</t>
  </si>
  <si>
    <t>USD 367.7</t>
  </si>
  <si>
    <t>EUR 1,057.5</t>
  </si>
  <si>
    <t>USD 2,058.3</t>
  </si>
  <si>
    <t>EUR 1,500.0</t>
  </si>
  <si>
    <t xml:space="preserve">Nominal amount of instrument </t>
  </si>
  <si>
    <t>CZK 2,000,000,000</t>
  </si>
  <si>
    <t>EUR 1,000,000,000</t>
  </si>
  <si>
    <t>EUR 150,000,000</t>
  </si>
  <si>
    <t>GBP 800,000,000</t>
  </si>
  <si>
    <t>USD 1,632,320,000</t>
  </si>
  <si>
    <t>USD 367,680,000</t>
  </si>
  <si>
    <t>EUR 1,057,499,000</t>
  </si>
  <si>
    <t>USD 2,058,294,000</t>
  </si>
  <si>
    <t>EUR 1,500,000,000</t>
  </si>
  <si>
    <t xml:space="preserve">9a </t>
  </si>
  <si>
    <t xml:space="preserve">Issue price </t>
  </si>
  <si>
    <t xml:space="preserve">9b </t>
  </si>
  <si>
    <t xml:space="preserve">Redemption price </t>
  </si>
  <si>
    <t xml:space="preserve">Accounting classification </t>
  </si>
  <si>
    <t>Liability – amortised cost</t>
  </si>
  <si>
    <t xml:space="preserve">Original date of issuance </t>
  </si>
  <si>
    <t xml:space="preserve">Perpetual or dated </t>
  </si>
  <si>
    <t>Dated</t>
  </si>
  <si>
    <t>Original maturity date</t>
  </si>
  <si>
    <t xml:space="preserve">Issuer call subject to prior supervisory approval </t>
  </si>
  <si>
    <t>Yes</t>
  </si>
  <si>
    <t>N/A</t>
  </si>
  <si>
    <t>Optional call date, contingent call dates and redemption amount</t>
  </si>
  <si>
    <t>Subsequent call dates, if applicable</t>
  </si>
  <si>
    <t>On every interest payment date thereafter</t>
  </si>
  <si>
    <t>none</t>
  </si>
  <si>
    <t xml:space="preserve">Coupons / dividends </t>
  </si>
  <si>
    <t xml:space="preserve">Fixed or floating dividend/coupon </t>
  </si>
  <si>
    <t>Fixed</t>
  </si>
  <si>
    <t>Fixed to floating</t>
  </si>
  <si>
    <t>Floating</t>
  </si>
  <si>
    <t xml:space="preserve">Coupon rate and any related index </t>
  </si>
  <si>
    <t>0.44575% (updated quartely) 10 year CMS + margin of 0.04 per cent. per annum. From July 2022 3 month Euribor + margin of 125 bps per annum</t>
  </si>
  <si>
    <t>6.125%; (as from 29/5/2018: 3 month EURIBOR+255bp)</t>
  </si>
  <si>
    <t>6.875%; (as from 29/5/2018: 3 month EURIBOR+255bp)</t>
  </si>
  <si>
    <t>3.50% (reset after the first call date)</t>
  </si>
  <si>
    <t>4.125% (reset after the first call date)</t>
  </si>
  <si>
    <t>3.625% (reset after the first call date)</t>
  </si>
  <si>
    <t xml:space="preserve">Existence of a dividend stopper </t>
  </si>
  <si>
    <t>No</t>
  </si>
  <si>
    <t xml:space="preserve">20a </t>
  </si>
  <si>
    <t>Fully discretionary, partially discretionary or mandatory (in terms of timing)</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</si>
  <si>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</si>
  <si>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</si>
  <si>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</si>
  <si>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</si>
  <si>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</si>
  <si>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</si>
  <si>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</si>
  <si>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</si>
  <si>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</si>
  <si>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</si>
  <si>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</si>
  <si>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</si>
  <si>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</si>
  <si>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</si>
  <si>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</si>
  <si>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</si>
  <si>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</si>
  <si>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</si>
  <si>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</si>
  <si>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Position in subordination hierarchy in liquidation (specify instrument type immediately senior to instrument)</t>
  </si>
  <si>
    <t>Senior</t>
  </si>
  <si>
    <t xml:space="preserve">Non-compliant transitioned features </t>
  </si>
  <si>
    <t xml:space="preserve">If yes, specify non-compliant features </t>
  </si>
  <si>
    <t>step up</t>
  </si>
  <si>
    <t>Regulation (EU) no 575/2013 article reference</t>
  </si>
  <si>
    <t>Amount at disclosure date</t>
  </si>
  <si>
    <t>Amount subject to pre-regulation (EU) No 575/2013 treatment or prescribed residual amount of regulation (EU) No 575/2013</t>
  </si>
  <si>
    <t>Capital instruments and the related share premium accounts</t>
  </si>
  <si>
    <t>26 (1), 27, 28, 29,</t>
  </si>
  <si>
    <t>EBA list 26 (3)</t>
  </si>
  <si>
    <t>of which: Ordinary Shares</t>
  </si>
  <si>
    <t>Retained Earnings</t>
  </si>
  <si>
    <t>26 (1) c</t>
  </si>
  <si>
    <t>Accumulated other comprehensive income (and other reserves, to include unrealised gains and losses under the applicable accounting standards</t>
  </si>
  <si>
    <t>26 (1) (d) +(e)</t>
  </si>
  <si>
    <t>3a</t>
  </si>
  <si>
    <t>Funds for general baning risk</t>
  </si>
  <si>
    <t>26 (1) (f)</t>
  </si>
  <si>
    <t xml:space="preserve">                                       -   </t>
  </si>
  <si>
    <t>Amount of qualifying items referred to Article 484 (3) and the related share premium accounts subject to phase out from CET1</t>
  </si>
  <si>
    <t>486 |(2)</t>
  </si>
  <si>
    <t>Public sector capital injections grandfathered until 1 Januari 2018</t>
  </si>
  <si>
    <t>483 (2)</t>
  </si>
  <si>
    <t>Minority interest (amount allowed in consolidated CET1)</t>
  </si>
  <si>
    <t>84, 479, 480</t>
  </si>
  <si>
    <t>Independently received interim profits net of any forseeable charge of dividend</t>
  </si>
  <si>
    <t>26 (2)</t>
  </si>
  <si>
    <t>Additional value adjustments (negative amount)</t>
  </si>
  <si>
    <t>34, 105</t>
  </si>
  <si>
    <t>Intangible assets (net of related tax liability) (negative amount)</t>
  </si>
  <si>
    <t>36 (1) (b), 37, 472 (4)</t>
  </si>
  <si>
    <t>Empty set in EU</t>
  </si>
  <si>
    <t>Deffered tax assets that rely on future profitability excluding thise arising from temporary differences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</si>
  <si>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</si>
  <si>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</si>
  <si>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</si>
  <si>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</si>
  <si>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t>
  </si>
  <si>
    <t>472 (6)</t>
  </si>
  <si>
    <t>Any increase in equity that results from securitised assets (negative amount)</t>
  </si>
  <si>
    <t>32 (1)</t>
  </si>
  <si>
    <t>Gains or losses on liabilities valued at fair value resulting from changes in own credit standing</t>
  </si>
  <si>
    <t>33 (b)</t>
  </si>
  <si>
    <t>Defined-benefit pension fund assets (negative amount)</t>
  </si>
  <si>
    <t>36 (1) (e), 41, 472 (7)</t>
  </si>
  <si>
    <t>Direct and indirect holdings by an institution of own CET1 instruments (negative amount)</t>
  </si>
  <si>
    <t>36 (1) (f), 42, 472 (8)</t>
  </si>
  <si>
    <t>Holdings of the CET1 instruments of financial sector entities where those entities have reciprocal cross holdings with the institution designed to inflate artificially the own funds of the institution (negative amount)</t>
  </si>
  <si>
    <t>36 (1) (g), 44, 472 (9)</t>
  </si>
  <si>
    <t>Direct and indirect holdings by the institution of the CET1 instruments of financial sector entities where the institution does not have a significant investment in those entities (amount above the 10% threshold and net of eligible short positions) (negative amount)</t>
  </si>
  <si>
    <t>36 (1) (h), 43, 45, 46 ,</t>
  </si>
  <si>
    <t>49 (2) (3), 79, 472 (10)</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</si>
  <si>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</si>
  <si>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t>
  </si>
  <si>
    <t>48 (1) (b), 49 (1) to</t>
  </si>
  <si>
    <t>(3), 79, 470, 472 (11)</t>
  </si>
  <si>
    <t>Empty Set in the EU</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</si>
  <si>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</si>
  <si>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</si>
  <si>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</si>
  <si>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</si>
  <si>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</si>
  <si>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</si>
  <si>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</si>
  <si>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</si>
  <si>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t>
  </si>
  <si>
    <t>243 (1) (b)</t>
  </si>
  <si>
    <t>244 (1) (b)</t>
  </si>
  <si>
    <t>20d</t>
  </si>
  <si>
    <t>of which: free deliveries (negative amount)</t>
  </si>
  <si>
    <t>36 (1) (k) (iii), 379 (3)</t>
  </si>
  <si>
    <t>Deferred tax assets arising from temporary differences (amount above 10% threshold, net of related tax liability where the conditions in 38 (3) are met) (negative amount)</t>
  </si>
  <si>
    <t>36 (1) (c), 38, 48 (1)</t>
  </si>
  <si>
    <t>(a),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</si>
  <si>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</si>
  <si>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</si>
  <si>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</si>
  <si>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t>
  </si>
  <si>
    <t>470, 472 (11)</t>
  </si>
  <si>
    <t>of which: deferred tax assets arising from temporary differences</t>
  </si>
  <si>
    <t>25a</t>
  </si>
  <si>
    <t>Losses for the current financial year (negative amount)</t>
  </si>
  <si>
    <t>36 (1) (a), 472 (3)</t>
  </si>
  <si>
    <t>25b</t>
  </si>
  <si>
    <t>Foreseeable tax charges relating to CET1 items (negative amount)</t>
  </si>
  <si>
    <t>36 (1) (I)</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</si>
  <si>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</si>
  <si>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</si>
  <si>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</si>
  <si>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</si>
  <si>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</si>
  <si>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</si>
  <si>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Of which: prudential filter regarding the introduction of amendments to IAS 19</t>
  </si>
  <si>
    <t>Qualifying AT1 deductions that exceed the AT1 capital of the institution (negative amount)</t>
  </si>
  <si>
    <t>36 (1) U)</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</si>
  <si>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</si>
  <si>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</si>
  <si>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</si>
  <si>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</si>
  <si>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</si>
  <si>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</si>
  <si>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</si>
  <si>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Public sector capital injections grandfathered until 1 January 2018</t>
  </si>
  <si>
    <t>483 (3)</t>
  </si>
  <si>
    <t>Qualifying Tier 1 capital included in consolidated AT1 capital (including minority interests not included in row 5) issued by subsidiaries and held by third parties</t>
  </si>
  <si>
    <t>85, 86, 480</t>
  </si>
  <si>
    <t>of which: instruments issued by subsidiaries subject to phase out</t>
  </si>
  <si>
    <t>Additional Tier 1 (AT1) capital before regulatory adjustments</t>
  </si>
  <si>
    <t>Direct and indirect holdings by an institution of own AT1 Instruments (negative amount)</t>
  </si>
  <si>
    <t>52 (1) (b), 56 (a), 57,</t>
  </si>
  <si>
    <t>475 (2)</t>
  </si>
  <si>
    <t>Holdings of the AT1 instruments of financial sector entities where those entities have reciprocal cross holdings with the institution designed to inflate artificially the own funds of the institution (negative amount)</t>
  </si>
  <si>
    <t>56 (b), 58, 475 (3)</t>
  </si>
  <si>
    <t>Direct and indirect holdings of the AT1 instruments of financial sector entities where the institution does not have a significant investment in those entities (amount above the 10% threshold and net of eligible short posilions) (negative amount)</t>
  </si>
  <si>
    <t>56 (c), 59, 60, 79, 475</t>
  </si>
  <si>
    <t>Direct and indirect holdings by the institution of the AT1 instruments of financial sector entities where the insti- tution has a significant investment in those entities (amount above the 10% threshold net of eligible short positions) (negative amount)</t>
  </si>
  <si>
    <t>56 (d), 59, 79, 475 (4)</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</si>
  <si>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</si>
  <si>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</si>
  <si>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</si>
  <si>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472, 472(3)(a), 472</t>
  </si>
  <si>
    <t>(4), 472 (6), 472 (8)</t>
  </si>
  <si>
    <t>(a), 472 (9), 472 (10)</t>
  </si>
  <si>
    <t>(a), 472 (11) (a)</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</si>
  <si>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</si>
  <si>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</si>
  <si>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</si>
  <si>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477, 477 (3), 477 (4)</t>
  </si>
  <si>
    <t>(a)</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</si>
  <si>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</si>
  <si>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</si>
  <si>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</si>
  <si>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467, 468, 481</t>
  </si>
  <si>
    <t>Of which: ... possible filter for unrealised losses</t>
  </si>
  <si>
    <t>Of which: ...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</si>
  <si>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</si>
  <si>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</si>
  <si>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</si>
  <si>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</si>
  <si>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</si>
  <si>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</si>
  <si>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</si>
  <si>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</si>
  <si>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</si>
  <si>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</si>
  <si>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</si>
  <si>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interests and AT1 instruments not included in rows 5 or 34) issued by subsidiaries and held by third parties</t>
  </si>
  <si>
    <t>87, 88, 480</t>
  </si>
  <si>
    <t>Credit risk adjustments</t>
  </si>
  <si>
    <t>62 (c) &amp; (d)</t>
  </si>
  <si>
    <t>Tier 2 (T2) capital before regulatory adjustments</t>
  </si>
  <si>
    <t>Tier 2 (T2) capital: regulatory adjustments</t>
  </si>
  <si>
    <t>Direct and indirect holdings by an institution of own T2 instruments and subordinated loans (negative amount)</t>
  </si>
  <si>
    <t>63 (b) (i), 66 (a), 67,</t>
  </si>
  <si>
    <t>477 (2)</t>
  </si>
  <si>
    <t>Holdings of the T2 instruments and subordinated loans of financial sector entities where those entities have reciprocal cross holdings with the institution designed to inflate artificially the own funds of the institution (negative amount)</t>
  </si>
  <si>
    <t>66 (b), 68, 477 (3)</t>
  </si>
  <si>
    <t>Direct and indirect holdings of the T2 instruments and subordinated loans of financial sector entities where the institution does not have a significant investment in those entities (amount above 10% threshold and net of eligible short positions) (negative amount)</t>
  </si>
  <si>
    <t>66 (c), 69, 70, 79, 477</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</si>
  <si>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</si>
  <si>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</si>
  <si>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</si>
  <si>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</si>
  <si>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</si>
  <si>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66 (d), 69, 79, 477 (4)</t>
  </si>
  <si>
    <t>Regulatory adjustments applied to tier 2 in respect of amounts subject to pre-CRR treatment and transitional treatments subject to phase out as prescribed in Regu- lation (EU) No 575/2013 (i.e. CRR residual amounts)</t>
  </si>
  <si>
    <t>56a</t>
  </si>
  <si>
    <t>Residual amounts deducted from Tier 2capital with regard to deduction from Common Equity Tier 1 capital during the transitional period pursuant to article 472 of Regulation (EU) No 575/2013</t>
  </si>
  <si>
    <t>472 , 472(3)(a), 472</t>
  </si>
  <si>
    <t>56b</t>
  </si>
  <si>
    <t>Residual amounts deducted from Tier 2 capital with regard to deduction from Additional Tier 1 capital during the transitional period pursuant to article 475 of Regulation (EU) No 575/2013</t>
  </si>
  <si>
    <t>475, 475 (2) (a), 475</t>
  </si>
  <si>
    <t>(3), 475 (4) (a)</t>
  </si>
  <si>
    <t>Of which items to be detailed line by line, e.g. reciprocal cross holdings in at1 instruments, direct holdings of non significant investments in the capital of other financial sector entities ,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</si>
  <si>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</si>
  <si>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</si>
  <si>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</si>
  <si>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</si>
  <si>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</si>
  <si>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</si>
  <si>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 2013(i.e. CRR residual amounts)</t>
  </si>
  <si>
    <t>Total risk weighted assets</t>
  </si>
  <si>
    <t>Capital ratios and buffers</t>
  </si>
  <si>
    <t>92 (2) (a), 465</t>
  </si>
  <si>
    <t>Tier 1 (as a percentage of risk exposure amount)</t>
  </si>
  <si>
    <t>92 (2) (b), 465</t>
  </si>
  <si>
    <t>Total capital (as a percentage of risk exposure amount)</t>
  </si>
  <si>
    <t>92 (2) (c)</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</si>
  <si>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</si>
  <si>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CRD 128, 129, 130</t>
  </si>
  <si>
    <t>of which: capital conservation buffer requirement</t>
  </si>
  <si>
    <t>of which: countercyclical buffer requirement</t>
  </si>
  <si>
    <t>of which: systemic risk buffer requirement</t>
  </si>
  <si>
    <t>67a</t>
  </si>
  <si>
    <t>of which: Global Systemically  Important  Institution (G-Sll) or  Other  Systemically  Important  Institution  (0-Sll)  buffer</t>
  </si>
  <si>
    <t>CRD 131</t>
  </si>
  <si>
    <t>CRD 128</t>
  </si>
  <si>
    <t>Direct and indirect holdings of the capital of  financial sector entities where the institution does not have a significant investment in those entities (amount below 10% threshold and net of eligible short positions)</t>
  </si>
  <si>
    <t>36 (1) (h), 45, 46, 472 (10)</t>
  </si>
  <si>
    <t>56 (c), 59, 60, 475 (4)</t>
  </si>
  <si>
    <t>66 (c), 69, 70, 477 (4)</t>
  </si>
  <si>
    <t>Direct and indirect holdings by the institution of the CET 1 instruments  of financial  sector  entities  where the  institution has a significant investment in those entities (amount below 10% threshold and net of eligible short positions)</t>
  </si>
  <si>
    <t>36 (1) (i), 45 , 48, 470,</t>
  </si>
  <si>
    <t>472 (11)</t>
  </si>
  <si>
    <t>Deferred tax assets arising from temporary differences (amount below 10% threshold, net of related tax liability where the conditions in Article 38 (3) are met)</t>
  </si>
  <si>
    <t>36 (1) (c), 38, 48, 470,</t>
  </si>
  <si>
    <t>472 (5)</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</si>
  <si>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</si>
  <si>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</si>
  <si>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</si>
  <si>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</si>
  <si>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</si>
  <si>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</si>
  <si>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</si>
  <si>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</si>
  <si>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</si>
  <si>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</si>
  <si>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</si>
  <si>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</si>
  <si>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</si>
  <si>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</si>
  <si>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</si>
  <si>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DISCLAIMER</t>
  </si>
  <si>
    <t>Certain of the statements contained in this Annual Report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without limitation: (1) changes in general economic conditions, in particular economic conditions in ING Bank's core markets, (2) changes in performance of financial markets, including developing markets, (3) consequences of a potential (partial) break-up of the euro, (4) the implementation of ING's restructuring plan to separate banking and insurance operations, (5) changes in the availability of, and costs associated with, sources of liquidity such as interbank funding, as well as conditions in the credit markets generally, including changes in borrower and counterparty creditworthiness, (6) the frequency and severity of insured loss events, (7) changes affecting mortality and morbidity levels and trends, (8) changes affecting persistency levels, (9) changes affecting interest rate levels, (10) changes affecting currency exchange rates, (11) changes in investor, customer and policyholder behaviour, (12) changes in general competitive factors, (13) changes in laws and regulations, (14) changes in the policies of governments and/or regulatory authorities, (15) conclusions with regard to purchase accounting assumptions and methodologies, (16) changes in ownership that could affect the future availability to us of net operating loss, net capital and built-in loss carry forwards, (17) changes in credit ratings, (18) ING's ability to achieve projected operational synergies and (19) the other risks and uncertainties detailed in the risk factors section contained in the most recent annual report of ING Groep N.V. 
Any forward-looking statements made by or on behalf of ING speak only as of the date they are made, and, ING assumes no obligation to publicly update or revise any forward-looking statements, whether as a result of new information or for any other reason. See 'Risk factors' and 'Risk management' sections of this Annual Report.</t>
  </si>
  <si>
    <t>(Table Annex VI)</t>
  </si>
  <si>
    <t>(4)</t>
  </si>
  <si>
    <t xml:space="preserve">   – of which: T2 Capital instruments and the related share premium accounts</t>
  </si>
  <si>
    <t xml:space="preserve">   – of which: Amounts of qualifying items referred to in Article 484 (5) and the related  share premium accounts subject to phase out from T2</t>
  </si>
  <si>
    <t>Common Equity Tier 1 capital: instruments and reserves</t>
  </si>
  <si>
    <t>Common Equity Tier 1 (CET1) capital before regulatory adjustments</t>
  </si>
  <si>
    <t>Common Equity Tier 1 capital: regulatory adjustments</t>
  </si>
  <si>
    <t>Additional Tier 1 (AT1) capital: Instruments</t>
  </si>
  <si>
    <t>Additional Tier 1 (AT1) capital: regulatory adjustments</t>
  </si>
  <si>
    <t>Common Equity Tier 1 (as a percentage of risk exposure amount)</t>
  </si>
  <si>
    <t>Common Equity Tier 1 available to meet buffers (as a percentage of risk exposure amount)</t>
  </si>
  <si>
    <t>[non relevant in EU regulation]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</si>
</sst>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quot;€&quot;\ * #,##0.00_ ;_ &quot;€&quot;\ * \-#,##0.00_ ;_ &quot;€&quot;\ * &quot;-&quot;??_ ;_ @_ "/>
    <numFmt numFmtId="165" formatCode="_ * #,##0.00_ ;_ * \-#,##0.00_ ;_ * &quot;-&quot;??_ ;_ @_ "/>
    <numFmt numFmtId="166" formatCode="[$-F800]dddd\,\ mmmm\ dd\,\ yyyy"/>
    <numFmt numFmtId="167" formatCode="#,##0_ ;\-#,##0\ "/>
    <numFmt numFmtId="168" formatCode="0.0000%"/>
    <numFmt numFmtId="169" formatCode="_-* #,##0_-;\-* #,##0_-;_-* &quot;-&quot;??_-;_-@_-"/>
    <numFmt numFmtId="170" formatCode="d/mm/yy;@"/>
    <numFmt numFmtId="171" formatCode="dd\ mmm\ yyyy"/>
    <numFmt numFmtId="172" formatCode="dd/mm/yy;@"/>
  </numFmts>
  <fonts count="16" x14ac:knownFonts="1">
    <font>
      <sz val="11"/>
      <color theme="1"/>
      <name val="Calibri"/>
      <family val="2"/>
      <scheme val="minor"/>
    </font>
    <font>
      <sz val="10"/>
      <color rgb="FF000000"/>
      <name val="Times New Roman"/>
      <family val="1"/>
    </font>
    <font>
      <sz val="11"/>
      <color theme="1"/>
      <name val="Calibri"/>
      <family val="2"/>
      <scheme val="minor"/>
    </font>
    <font>
      <b/>
      <sz val="8"/>
      <color rgb="FFFFFFFF"/>
      <name val="ING Me"/>
    </font>
    <font>
      <sz val="11"/>
      <color theme="1"/>
      <name val="ING Me"/>
    </font>
    <font>
      <sz val="7.5"/>
      <color theme="1"/>
      <name val="ING Me"/>
    </font>
    <font>
      <b/>
      <sz val="6.5"/>
      <color rgb="FFFF6200"/>
      <name val="ING Me"/>
    </font>
    <font>
      <sz val="7"/>
      <color rgb="FFFF6200"/>
      <name val="ING Me"/>
    </font>
    <font>
      <sz val="7"/>
      <color theme="1"/>
      <name val="ING Me"/>
    </font>
    <font>
      <b/>
      <sz val="7.5"/>
      <color theme="1"/>
      <name val="ING Me"/>
    </font>
    <font>
      <b/>
      <sz val="7"/>
      <color theme="1"/>
      <name val="ING Me"/>
    </font>
    <font>
      <sz val="7.5"/>
      <color rgb="FFFF6200"/>
      <name val="ING Me"/>
    </font>
    <font>
      <sz val="7.5"/>
      <name val="ING Me"/>
    </font>
    <font>
      <b/>
      <sz val="7.5"/>
      <name val="ING Me"/>
    </font>
    <font>
      <b/>
      <sz val="8.5"/>
      <color rgb="FFFF6400"/>
      <name val="ING Me"/>
    </font>
    <font>
      <b/>
      <sz val="7"/>
      <name val="ING Me"/>
    </font>
  </fonts>
  <fills count="5">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FFFFFF"/>
        <bgColor indexed="64"/>
      </patternFill>
    </fill>
  </fills>
  <borders count="7">
    <border>
      <left/>
      <right/>
      <top/>
      <bottom/>
      <diagonal/>
    </border>
    <border>
      <left/>
      <right/>
      <top/>
      <bottom style="medium">
        <color rgb="FF767676"/>
      </bottom>
      <diagonal/>
    </border>
    <border>
      <left/>
      <right/>
      <top style="medium">
        <color rgb="FF767676"/>
      </top>
      <bottom/>
      <diagonal/>
    </border>
    <border>
      <left/>
      <right/>
      <top/>
      <bottom style="medium">
        <color rgb="FFA8A8A8"/>
      </bottom>
      <diagonal/>
    </border>
    <border>
      <left/>
      <right/>
      <top style="medium">
        <color rgb="FFA8A8A8"/>
      </top>
      <bottom style="medium">
        <color rgb="FFA8A8A8"/>
      </bottom>
      <diagonal/>
    </border>
    <border>
      <left/>
      <right/>
      <top style="medium">
        <color rgb="FFA8A8A8"/>
      </top>
      <bottom/>
      <diagonal/>
    </border>
    <border>
      <left/>
      <right/>
      <top style="medium">
        <color rgb="FFA8A8A8"/>
      </top>
      <bottom style="medium">
        <color rgb="FF767676"/>
      </bottom>
      <diagonal/>
    </border>
  </borders>
  <cellStyleXfs count="20">
    <xf numFmtId="0" fontId="0"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06">
    <xf numFmtId="0" fontId="0" fillId="0" borderId="0" xfId="0"/>
    <xf numFmtId="0" fontId="1" fillId="0" borderId="0" xfId="2" applyFill="1" applyBorder="1" applyAlignment="1">
      <alignment horizontal="left" vertical="top"/>
    </xf>
    <xf numFmtId="0" fontId="0" fillId="2" borderId="0" xfId="0" applyFill="1"/>
    <xf numFmtId="0" fontId="4" fillId="0" borderId="0" xfId="0" applyFont="1"/>
    <xf numFmtId="0" fontId="5" fillId="2" borderId="0" xfId="0" applyFont="1" applyFill="1" applyAlignment="1">
      <alignment vertical="center" wrapText="1"/>
    </xf>
    <xf numFmtId="0" fontId="7" fillId="2" borderId="0" xfId="0" applyFont="1" applyFill="1" applyAlignment="1">
      <alignment vertical="center" wrapText="1"/>
    </xf>
    <xf numFmtId="0" fontId="8" fillId="2" borderId="3"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7" fillId="2" borderId="3" xfId="0" applyFont="1" applyFill="1" applyBorder="1" applyAlignment="1">
      <alignment vertical="center" wrapText="1"/>
    </xf>
    <xf numFmtId="0" fontId="9" fillId="0" borderId="3" xfId="0" applyFont="1" applyBorder="1" applyAlignment="1">
      <alignment vertical="center" wrapText="1"/>
    </xf>
    <xf numFmtId="3" fontId="8" fillId="0" borderId="3" xfId="0" applyNumberFormat="1" applyFont="1" applyBorder="1" applyAlignment="1">
      <alignment horizontal="right" vertical="center" wrapText="1"/>
    </xf>
    <xf numFmtId="3" fontId="8" fillId="4" borderId="3" xfId="0" applyNumberFormat="1" applyFont="1" applyFill="1" applyBorder="1" applyAlignment="1">
      <alignment horizontal="right" vertical="center" wrapText="1"/>
    </xf>
    <xf numFmtId="0" fontId="5" fillId="0" borderId="3" xfId="0" applyFont="1" applyBorder="1" applyAlignment="1">
      <alignment vertical="center" wrapText="1"/>
    </xf>
    <xf numFmtId="3" fontId="10" fillId="3" borderId="3" xfId="0" applyNumberFormat="1" applyFont="1" applyFill="1" applyBorder="1" applyAlignment="1">
      <alignment horizontal="right" vertical="center" wrapText="1"/>
    </xf>
    <xf numFmtId="1" fontId="8" fillId="3" borderId="3" xfId="0" applyNumberFormat="1" applyFont="1" applyFill="1" applyBorder="1" applyAlignment="1">
      <alignment horizontal="right" vertical="center" wrapText="1"/>
    </xf>
    <xf numFmtId="3" fontId="10" fillId="0" borderId="3" xfId="0" applyNumberFormat="1" applyFont="1" applyBorder="1" applyAlignment="1">
      <alignment horizontal="right" vertical="center" wrapText="1"/>
    </xf>
    <xf numFmtId="0" fontId="10" fillId="0" borderId="3" xfId="0" applyFont="1" applyBorder="1" applyAlignment="1">
      <alignment horizontal="right" vertical="center" wrapText="1"/>
    </xf>
    <xf numFmtId="0" fontId="5" fillId="0" borderId="0" xfId="0" applyFont="1"/>
    <xf numFmtId="0" fontId="11" fillId="2" borderId="0" xfId="0" applyFont="1" applyFill="1" applyAlignment="1">
      <alignment vertical="center" wrapText="1"/>
    </xf>
    <xf numFmtId="166" fontId="6" fillId="2" borderId="3" xfId="0" applyNumberFormat="1" applyFont="1" applyFill="1" applyBorder="1" applyAlignment="1">
      <alignment vertical="center" wrapText="1"/>
    </xf>
    <xf numFmtId="0" fontId="8" fillId="2" borderId="0" xfId="0" applyFont="1" applyFill="1" applyBorder="1" applyAlignment="1">
      <alignment horizontal="right" vertical="center" wrapText="1"/>
    </xf>
    <xf numFmtId="0" fontId="9" fillId="2" borderId="3" xfId="0"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3" fontId="8" fillId="3" borderId="3" xfId="0" applyNumberFormat="1" applyFont="1" applyFill="1" applyBorder="1" applyAlignment="1">
      <alignment horizontal="right" vertical="center" wrapText="1"/>
    </xf>
    <xf numFmtId="10" fontId="10" fillId="3" borderId="3" xfId="18" applyNumberFormat="1" applyFont="1" applyFill="1" applyBorder="1" applyAlignment="1">
      <alignment horizontal="right" vertical="center" wrapText="1"/>
    </xf>
    <xf numFmtId="10" fontId="10" fillId="4" borderId="3" xfId="18" applyNumberFormat="1" applyFont="1" applyFill="1" applyBorder="1" applyAlignment="1">
      <alignment horizontal="right" vertical="center" wrapText="1"/>
    </xf>
    <xf numFmtId="0" fontId="14" fillId="0" borderId="0" xfId="0" applyFont="1" applyAlignment="1">
      <alignment vertical="center"/>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3" xfId="0" applyFont="1" applyFill="1" applyBorder="1" applyAlignment="1">
      <alignment horizontal="left" vertical="center" wrapText="1"/>
    </xf>
    <xf numFmtId="167" fontId="10" fillId="4" borderId="3" xfId="19" applyNumberFormat="1" applyFont="1" applyFill="1" applyBorder="1" applyAlignment="1">
      <alignment horizontal="left" vertical="center" wrapText="1"/>
    </xf>
    <xf numFmtId="3" fontId="8" fillId="3" borderId="3" xfId="0" applyNumberFormat="1" applyFont="1" applyFill="1" applyBorder="1" applyAlignment="1">
      <alignment horizontal="left" vertical="center" wrapText="1"/>
    </xf>
    <xf numFmtId="3" fontId="10" fillId="2" borderId="3" xfId="0" applyNumberFormat="1" applyFont="1" applyFill="1" applyBorder="1" applyAlignment="1">
      <alignment horizontal="left" vertical="center" wrapText="1"/>
    </xf>
    <xf numFmtId="0" fontId="10" fillId="2" borderId="3" xfId="0" applyFont="1" applyFill="1" applyBorder="1" applyAlignment="1">
      <alignment horizontal="right" vertical="center" wrapText="1"/>
    </xf>
    <xf numFmtId="1" fontId="8" fillId="2" borderId="3" xfId="0" applyNumberFormat="1" applyFont="1" applyFill="1" applyBorder="1" applyAlignment="1">
      <alignment horizontal="right" vertical="center" wrapText="1"/>
    </xf>
    <xf numFmtId="167" fontId="5" fillId="4" borderId="3" xfId="19" applyNumberFormat="1" applyFont="1" applyFill="1" applyBorder="1" applyAlignment="1">
      <alignment horizontal="right" vertical="center" wrapText="1"/>
    </xf>
    <xf numFmtId="0" fontId="13" fillId="2" borderId="1" xfId="0" applyFont="1" applyFill="1" applyBorder="1" applyAlignment="1">
      <alignment horizontal="righ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3" xfId="0" applyFont="1" applyFill="1" applyBorder="1" applyAlignment="1">
      <alignment vertical="center" wrapText="1"/>
    </xf>
    <xf numFmtId="0" fontId="12" fillId="2" borderId="0" xfId="0" applyFont="1" applyFill="1" applyAlignment="1">
      <alignment horizontal="left" vertical="center" wrapText="1"/>
    </xf>
    <xf numFmtId="0" fontId="12" fillId="2" borderId="1" xfId="0" quotePrefix="1" applyFont="1" applyFill="1" applyBorder="1" applyAlignment="1">
      <alignment horizontal="left" vertical="center" wrapText="1"/>
    </xf>
    <xf numFmtId="167" fontId="5" fillId="2" borderId="3" xfId="19" applyNumberFormat="1" applyFont="1" applyFill="1" applyBorder="1" applyAlignment="1">
      <alignment horizontal="left" vertical="center" wrapText="1"/>
    </xf>
    <xf numFmtId="168" fontId="5" fillId="2" borderId="3" xfId="18" applyNumberFormat="1" applyFont="1" applyFill="1" applyBorder="1" applyAlignment="1">
      <alignment horizontal="left" vertical="center" wrapText="1"/>
    </xf>
    <xf numFmtId="168" fontId="8" fillId="3" borderId="3" xfId="18" applyNumberFormat="1" applyFont="1" applyFill="1" applyBorder="1" applyAlignment="1">
      <alignment horizontal="left" vertical="center" wrapText="1"/>
    </xf>
    <xf numFmtId="168" fontId="0" fillId="0" borderId="0" xfId="18" applyNumberFormat="1" applyFont="1"/>
    <xf numFmtId="169" fontId="8" fillId="3" borderId="3" xfId="19" applyNumberFormat="1" applyFont="1" applyFill="1" applyBorder="1" applyAlignment="1">
      <alignment horizontal="right" vertical="center" wrapText="1"/>
    </xf>
    <xf numFmtId="169" fontId="8" fillId="2" borderId="3" xfId="19" applyNumberFormat="1" applyFont="1" applyFill="1" applyBorder="1" applyAlignment="1">
      <alignment horizontal="right" vertical="center" wrapText="1"/>
    </xf>
    <xf numFmtId="167" fontId="0" fillId="0" borderId="0" xfId="0" applyNumberFormat="1"/>
    <xf numFmtId="3" fontId="15" fillId="3" borderId="3" xfId="0" applyNumberFormat="1" applyFont="1" applyFill="1" applyBorder="1" applyAlignment="1">
      <alignment horizontal="right" vertical="center" wrapText="1"/>
    </xf>
    <xf numFmtId="167" fontId="15" fillId="4" borderId="3" xfId="19" applyNumberFormat="1" applyFont="1" applyFill="1" applyBorder="1" applyAlignment="1">
      <alignment horizontal="right" vertical="center" wrapText="1"/>
    </xf>
    <xf numFmtId="166" fontId="6" fillId="2" borderId="3" xfId="0" applyNumberFormat="1" applyFont="1" applyFill="1" applyBorder="1" applyAlignment="1">
      <alignment horizontal="center" vertical="center" wrapText="1"/>
    </xf>
    <xf numFmtId="0" fontId="5" fillId="2" borderId="3" xfId="0" applyFont="1" applyFill="1" applyBorder="1" applyAlignment="1">
      <alignment horizontal="right" vertical="center" wrapText="1"/>
    </xf>
    <xf numFmtId="0" fontId="5" fillId="2" borderId="3" xfId="0" applyFont="1" applyFill="1" applyBorder="1" applyAlignment="1">
      <alignment horizontal="left" vertical="center" wrapText="1"/>
    </xf>
    <xf numFmtId="171" fontId="8" fillId="3" borderId="3" xfId="0" applyNumberFormat="1" applyFont="1" applyFill="1" applyBorder="1" applyAlignment="1">
      <alignment horizontal="left" vertical="center" wrapText="1"/>
    </xf>
    <xf numFmtId="0" fontId="5" fillId="2" borderId="3" xfId="0" applyFont="1" applyFill="1" applyBorder="1" applyAlignment="1">
      <alignment horizontal="right" vertical="center" wrapText="1"/>
    </xf>
    <xf numFmtId="0" fontId="5" fillId="2" borderId="3" xfId="0" applyFont="1" applyFill="1" applyBorder="1" applyAlignment="1">
      <alignment horizontal="left" vertical="center" wrapText="1"/>
    </xf>
    <xf numFmtId="3" fontId="10" fillId="3" borderId="3" xfId="0" applyNumberFormat="1" applyFont="1" applyFill="1" applyBorder="1" applyAlignment="1">
      <alignment horizontal="right" vertical="center" wrapText="1"/>
    </xf>
    <xf numFmtId="167" fontId="10" fillId="4" borderId="3" xfId="19" applyNumberFormat="1" applyFont="1" applyFill="1" applyBorder="1" applyAlignment="1">
      <alignment horizontal="righ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right" vertical="center" wrapText="1"/>
    </xf>
    <xf numFmtId="0" fontId="12" fillId="2" borderId="1" xfId="0" applyFont="1" applyFill="1" applyBorder="1" applyAlignment="1">
      <alignment horizontal="left" vertical="center" wrapText="1"/>
    </xf>
    <xf numFmtId="167" fontId="5" fillId="4" borderId="3" xfId="19" applyNumberFormat="1" applyFont="1" applyFill="1" applyBorder="1" applyAlignment="1">
      <alignment horizontal="left" vertical="center" wrapText="1"/>
    </xf>
    <xf numFmtId="0" fontId="9" fillId="2" borderId="3" xfId="0" applyFont="1" applyFill="1" applyBorder="1" applyAlignment="1">
      <alignment horizontal="left" vertical="center" wrapText="1"/>
    </xf>
    <xf numFmtId="3" fontId="10" fillId="2" borderId="3" xfId="0" applyNumberFormat="1" applyFont="1" applyFill="1" applyBorder="1" applyAlignment="1">
      <alignment horizontal="right" vertical="center" wrapText="1"/>
    </xf>
    <xf numFmtId="0" fontId="3" fillId="0" borderId="0" xfId="0" applyFont="1" applyAlignment="1">
      <alignment horizontal="center" wrapText="1"/>
    </xf>
    <xf numFmtId="172" fontId="6" fillId="2" borderId="3"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170" fontId="6" fillId="2" borderId="3"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left" vertical="center" wrapText="1"/>
    </xf>
    <xf numFmtId="3" fontId="10" fillId="2" borderId="5" xfId="0" applyNumberFormat="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167" fontId="10" fillId="4" borderId="5" xfId="19" applyNumberFormat="1" applyFont="1" applyFill="1" applyBorder="1" applyAlignment="1">
      <alignment horizontal="right" vertical="center" wrapText="1"/>
    </xf>
    <xf numFmtId="167" fontId="10" fillId="4" borderId="0" xfId="19" applyNumberFormat="1" applyFont="1" applyFill="1" applyBorder="1" applyAlignment="1">
      <alignment horizontal="right" vertical="center" wrapText="1"/>
    </xf>
    <xf numFmtId="167" fontId="10" fillId="4" borderId="3" xfId="19" applyNumberFormat="1" applyFont="1" applyFill="1" applyBorder="1" applyAlignment="1">
      <alignment horizontal="right" vertical="center" wrapText="1"/>
    </xf>
    <xf numFmtId="3" fontId="10" fillId="3" borderId="5" xfId="0" applyNumberFormat="1" applyFont="1" applyFill="1" applyBorder="1" applyAlignment="1">
      <alignment horizontal="right" vertical="center" wrapText="1"/>
    </xf>
    <xf numFmtId="3" fontId="10" fillId="3" borderId="3" xfId="0" applyNumberFormat="1" applyFont="1" applyFill="1" applyBorder="1" applyAlignment="1">
      <alignment horizontal="righ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2"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2" xfId="0" applyFont="1" applyFill="1" applyBorder="1" applyAlignment="1">
      <alignment vertical="center" wrapText="1"/>
    </xf>
    <xf numFmtId="3" fontId="10" fillId="3" borderId="5" xfId="0" applyNumberFormat="1"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2" fillId="2" borderId="0" xfId="0" applyFont="1" applyFill="1" applyAlignment="1">
      <alignment horizontal="right" vertical="center" wrapText="1"/>
    </xf>
    <xf numFmtId="3" fontId="10" fillId="3" borderId="0" xfId="0" applyNumberFormat="1" applyFont="1" applyFill="1" applyBorder="1" applyAlignment="1">
      <alignment horizontal="right" vertical="center" wrapText="1"/>
    </xf>
    <xf numFmtId="167" fontId="5" fillId="4" borderId="5" xfId="19" applyNumberFormat="1" applyFont="1" applyFill="1" applyBorder="1" applyAlignment="1">
      <alignment horizontal="left" vertical="center" wrapText="1"/>
    </xf>
    <xf numFmtId="167" fontId="5" fillId="4" borderId="0" xfId="19" applyNumberFormat="1" applyFont="1" applyFill="1" applyBorder="1" applyAlignment="1">
      <alignment horizontal="left" vertical="center" wrapText="1"/>
    </xf>
    <xf numFmtId="167" fontId="5" fillId="4" borderId="3" xfId="19" applyNumberFormat="1" applyFont="1" applyFill="1" applyBorder="1" applyAlignment="1">
      <alignment horizontal="left" vertical="center" wrapText="1"/>
    </xf>
    <xf numFmtId="0" fontId="12" fillId="2" borderId="5" xfId="0" applyFont="1" applyFill="1" applyBorder="1" applyAlignment="1">
      <alignment horizontal="right" vertical="center" wrapText="1"/>
    </xf>
    <xf numFmtId="0" fontId="12" fillId="2" borderId="5" xfId="0" applyFont="1" applyFill="1" applyBorder="1" applyAlignment="1">
      <alignment horizontal="lef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9" fillId="2" borderId="3" xfId="0" applyFont="1" applyFill="1" applyBorder="1" applyAlignment="1">
      <alignment horizontal="left" vertical="center" wrapText="1"/>
    </xf>
    <xf numFmtId="167" fontId="10" fillId="4" borderId="5" xfId="19" applyNumberFormat="1" applyFont="1" applyFill="1" applyBorder="1" applyAlignment="1">
      <alignment horizontal="center" vertical="center" wrapText="1"/>
    </xf>
    <xf numFmtId="167" fontId="10" fillId="4" borderId="3" xfId="19" applyNumberFormat="1"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0" fontId="12" fillId="0" borderId="0" xfId="0" applyFont="1" applyAlignment="1">
      <alignment horizontal="left" vertical="top" wrapText="1"/>
    </xf>
  </cellXfs>
  <cellStyles count="20">
    <cellStyle name="Comma" xfId="19" builtinId="3"/>
    <cellStyle name="Comma 2" xfId="4"/>
    <cellStyle name="Comma 2 2" xfId="3"/>
    <cellStyle name="Comma 3" xfId="5"/>
    <cellStyle name="Currency 2" xfId="6"/>
    <cellStyle name="Currency 2 2" xfId="7"/>
    <cellStyle name="Currency 2 2 2" xfId="8"/>
    <cellStyle name="Currency 2 3" xfId="9"/>
    <cellStyle name="Currency 2 4" xfId="10"/>
    <cellStyle name="Normal" xfId="0" builtinId="0"/>
    <cellStyle name="Normal 2" xfId="11"/>
    <cellStyle name="Normal 2 2" xfId="12"/>
    <cellStyle name="Normal 3" xfId="1"/>
    <cellStyle name="Normal 4" xfId="2"/>
    <cellStyle name="Percent" xfId="18" builtinId="5"/>
    <cellStyle name="Percent 2" xfId="13"/>
    <cellStyle name="Percent 2 2" xfId="14"/>
    <cellStyle name="Percent 3" xfId="15"/>
    <cellStyle name="Percent 3 2" xfId="16"/>
    <cellStyle name="Percent 4"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26670</xdr:colOff>
      <xdr:row>2</xdr:row>
      <xdr:rowOff>14469</xdr:rowOff>
    </xdr:to>
    <xdr:grpSp>
      <xdr:nvGrpSpPr>
        <xdr:cNvPr id="2" name="Group 1"/>
        <xdr:cNvGrpSpPr/>
      </xdr:nvGrpSpPr>
      <xdr:grpSpPr>
        <a:xfrm>
          <a:off x="0" y="190500"/>
          <a:ext cx="7721213" cy="180121"/>
          <a:chOff x="0" y="0"/>
          <a:chExt cx="6122987" cy="201308"/>
        </a:xfrm>
      </xdr:grpSpPr>
      <xdr:sp macro="" textlink="">
        <xdr:nvSpPr>
          <xdr:cNvPr id="3" name="Freeform 2"/>
          <xdr:cNvSpPr>
            <a:spLocks/>
          </xdr:cNvSpPr>
        </xdr:nvSpPr>
        <xdr:spPr bwMode="gray">
          <a:xfrm>
            <a:off x="0" y="0"/>
            <a:ext cx="6122987" cy="58738"/>
          </a:xfrm>
          <a:custGeom>
            <a:avLst/>
            <a:gdLst>
              <a:gd name="T0" fmla="*/ 0 w 2278"/>
              <a:gd name="T1" fmla="*/ 21 h 21"/>
              <a:gd name="T2" fmla="*/ 0 w 2278"/>
              <a:gd name="T3" fmla="*/ 21 h 21"/>
              <a:gd name="T4" fmla="*/ 20 w 2278"/>
              <a:gd name="T5" fmla="*/ 0 h 21"/>
              <a:gd name="T6" fmla="*/ 2258 w 2278"/>
              <a:gd name="T7" fmla="*/ 0 h 21"/>
              <a:gd name="T8" fmla="*/ 2278 w 2278"/>
              <a:gd name="T9" fmla="*/ 21 h 21"/>
              <a:gd name="T10" fmla="*/ 0 w 2278"/>
              <a:gd name="T11" fmla="*/ 21 h 21"/>
              <a:gd name="T12" fmla="*/ 0 w 2278"/>
              <a:gd name="T13" fmla="*/ 21 h 21"/>
            </a:gdLst>
            <a:ahLst/>
            <a:cxnLst>
              <a:cxn ang="0">
                <a:pos x="T0" y="T1"/>
              </a:cxn>
              <a:cxn ang="0">
                <a:pos x="T2" y="T3"/>
              </a:cxn>
              <a:cxn ang="0">
                <a:pos x="T4" y="T5"/>
              </a:cxn>
              <a:cxn ang="0">
                <a:pos x="T6" y="T7"/>
              </a:cxn>
              <a:cxn ang="0">
                <a:pos x="T8" y="T9"/>
              </a:cxn>
              <a:cxn ang="0">
                <a:pos x="T10" y="T11"/>
              </a:cxn>
              <a:cxn ang="0">
                <a:pos x="T12" y="T13"/>
              </a:cxn>
            </a:cxnLst>
            <a:rect l="0" t="0" r="r" b="b"/>
            <a:pathLst>
              <a:path w="2278" h="21">
                <a:moveTo>
                  <a:pt x="0" y="21"/>
                </a:moveTo>
                <a:cubicBezTo>
                  <a:pt x="0" y="21"/>
                  <a:pt x="0" y="21"/>
                  <a:pt x="0" y="21"/>
                </a:cubicBezTo>
                <a:cubicBezTo>
                  <a:pt x="0" y="10"/>
                  <a:pt x="8" y="0"/>
                  <a:pt x="20" y="0"/>
                </a:cubicBezTo>
                <a:cubicBezTo>
                  <a:pt x="2258" y="0"/>
                  <a:pt x="2258" y="0"/>
                  <a:pt x="2258" y="0"/>
                </a:cubicBezTo>
                <a:cubicBezTo>
                  <a:pt x="2270" y="0"/>
                  <a:pt x="2278" y="10"/>
                  <a:pt x="2278" y="21"/>
                </a:cubicBezTo>
                <a:cubicBezTo>
                  <a:pt x="0" y="21"/>
                  <a:pt x="0" y="21"/>
                  <a:pt x="0" y="21"/>
                </a:cubicBezTo>
                <a:cubicBezTo>
                  <a:pt x="0" y="21"/>
                  <a:pt x="0" y="21"/>
                  <a:pt x="0" y="21"/>
                </a:cubicBezTo>
                <a:close/>
              </a:path>
            </a:pathLst>
          </a:custGeom>
          <a:solidFill>
            <a:srgbClr val="FF61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xdr:cNvSpPr>
            <a:spLocks/>
          </xdr:cNvSpPr>
        </xdr:nvSpPr>
        <xdr:spPr bwMode="gray">
          <a:xfrm>
            <a:off x="0" y="47940"/>
            <a:ext cx="6122597" cy="153368"/>
          </a:xfrm>
          <a:custGeom>
            <a:avLst/>
            <a:gdLst>
              <a:gd name="T0" fmla="*/ 0 w 3857"/>
              <a:gd name="T1" fmla="*/ 0 h 85"/>
              <a:gd name="T2" fmla="*/ 3857 w 3857"/>
              <a:gd name="T3" fmla="*/ 0 h 85"/>
              <a:gd name="T4" fmla="*/ 3857 w 3857"/>
              <a:gd name="T5" fmla="*/ 85 h 85"/>
              <a:gd name="T6" fmla="*/ 0 w 3857"/>
              <a:gd name="T7" fmla="*/ 85 h 85"/>
              <a:gd name="T8" fmla="*/ 0 w 3857"/>
              <a:gd name="T9" fmla="*/ 0 h 85"/>
              <a:gd name="T10" fmla="*/ 0 w 3857"/>
              <a:gd name="T11" fmla="*/ 0 h 85"/>
            </a:gdLst>
            <a:ahLst/>
            <a:cxnLst>
              <a:cxn ang="0">
                <a:pos x="T0" y="T1"/>
              </a:cxn>
              <a:cxn ang="0">
                <a:pos x="T2" y="T3"/>
              </a:cxn>
              <a:cxn ang="0">
                <a:pos x="T4" y="T5"/>
              </a:cxn>
              <a:cxn ang="0">
                <a:pos x="T6" y="T7"/>
              </a:cxn>
              <a:cxn ang="0">
                <a:pos x="T8" y="T9"/>
              </a:cxn>
              <a:cxn ang="0">
                <a:pos x="T10" y="T11"/>
              </a:cxn>
            </a:cxnLst>
            <a:rect l="0" t="0" r="r" b="b"/>
            <a:pathLst>
              <a:path w="3857" h="85">
                <a:moveTo>
                  <a:pt x="0" y="0"/>
                </a:moveTo>
                <a:lnTo>
                  <a:pt x="3857" y="0"/>
                </a:lnTo>
                <a:lnTo>
                  <a:pt x="3857" y="85"/>
                </a:lnTo>
                <a:lnTo>
                  <a:pt x="0" y="85"/>
                </a:lnTo>
                <a:lnTo>
                  <a:pt x="0" y="0"/>
                </a:lnTo>
                <a:lnTo>
                  <a:pt x="0" y="0"/>
                </a:lnTo>
                <a:close/>
              </a:path>
            </a:pathLst>
          </a:custGeom>
          <a:solidFill>
            <a:srgbClr val="FF62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36000" tIns="0" rIns="36000" bIns="21600" numCol="1" anchor="t" anchorCtr="0" compatLnSpc="1">
            <a:prstTxWarp prst="textNoShape">
              <a:avLst/>
            </a:prstTxWarp>
            <a:spAutoFit/>
          </a:bodyPr>
          <a:lstStyle/>
          <a:p>
            <a:pPr>
              <a:lnSpc>
                <a:spcPts val="850"/>
              </a:lnSpc>
              <a:spcAft>
                <a:spcPts val="0"/>
              </a:spcAft>
            </a:pPr>
            <a:r>
              <a:rPr lang="en-GB" sz="800" b="1" kern="1200">
                <a:solidFill>
                  <a:srgbClr val="FFFFFF"/>
                </a:solidFill>
                <a:effectLst/>
                <a:latin typeface="ING Me"/>
                <a:ea typeface="Times New Roman"/>
                <a:cs typeface="Times New Roman"/>
              </a:rPr>
              <a:t>ING Bank</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26670</xdr:colOff>
      <xdr:row>1</xdr:row>
      <xdr:rowOff>185045</xdr:rowOff>
    </xdr:to>
    <xdr:grpSp>
      <xdr:nvGrpSpPr>
        <xdr:cNvPr id="2" name="Group 1"/>
        <xdr:cNvGrpSpPr/>
      </xdr:nvGrpSpPr>
      <xdr:grpSpPr>
        <a:xfrm>
          <a:off x="0" y="190500"/>
          <a:ext cx="14686887" cy="185045"/>
          <a:chOff x="0" y="0"/>
          <a:chExt cx="6122987" cy="185520"/>
        </a:xfrm>
      </xdr:grpSpPr>
      <xdr:sp macro="" textlink="">
        <xdr:nvSpPr>
          <xdr:cNvPr id="3" name="Freeform 2"/>
          <xdr:cNvSpPr>
            <a:spLocks/>
          </xdr:cNvSpPr>
        </xdr:nvSpPr>
        <xdr:spPr bwMode="gray">
          <a:xfrm>
            <a:off x="0" y="0"/>
            <a:ext cx="6122987" cy="58738"/>
          </a:xfrm>
          <a:custGeom>
            <a:avLst/>
            <a:gdLst>
              <a:gd name="T0" fmla="*/ 0 w 2278"/>
              <a:gd name="T1" fmla="*/ 21 h 21"/>
              <a:gd name="T2" fmla="*/ 0 w 2278"/>
              <a:gd name="T3" fmla="*/ 21 h 21"/>
              <a:gd name="T4" fmla="*/ 20 w 2278"/>
              <a:gd name="T5" fmla="*/ 0 h 21"/>
              <a:gd name="T6" fmla="*/ 2258 w 2278"/>
              <a:gd name="T7" fmla="*/ 0 h 21"/>
              <a:gd name="T8" fmla="*/ 2278 w 2278"/>
              <a:gd name="T9" fmla="*/ 21 h 21"/>
              <a:gd name="T10" fmla="*/ 0 w 2278"/>
              <a:gd name="T11" fmla="*/ 21 h 21"/>
              <a:gd name="T12" fmla="*/ 0 w 2278"/>
              <a:gd name="T13" fmla="*/ 21 h 21"/>
            </a:gdLst>
            <a:ahLst/>
            <a:cxnLst>
              <a:cxn ang="0">
                <a:pos x="T0" y="T1"/>
              </a:cxn>
              <a:cxn ang="0">
                <a:pos x="T2" y="T3"/>
              </a:cxn>
              <a:cxn ang="0">
                <a:pos x="T4" y="T5"/>
              </a:cxn>
              <a:cxn ang="0">
                <a:pos x="T6" y="T7"/>
              </a:cxn>
              <a:cxn ang="0">
                <a:pos x="T8" y="T9"/>
              </a:cxn>
              <a:cxn ang="0">
                <a:pos x="T10" y="T11"/>
              </a:cxn>
              <a:cxn ang="0">
                <a:pos x="T12" y="T13"/>
              </a:cxn>
            </a:cxnLst>
            <a:rect l="0" t="0" r="r" b="b"/>
            <a:pathLst>
              <a:path w="2278" h="21">
                <a:moveTo>
                  <a:pt x="0" y="21"/>
                </a:moveTo>
                <a:cubicBezTo>
                  <a:pt x="0" y="21"/>
                  <a:pt x="0" y="21"/>
                  <a:pt x="0" y="21"/>
                </a:cubicBezTo>
                <a:cubicBezTo>
                  <a:pt x="0" y="10"/>
                  <a:pt x="8" y="0"/>
                  <a:pt x="20" y="0"/>
                </a:cubicBezTo>
                <a:cubicBezTo>
                  <a:pt x="2258" y="0"/>
                  <a:pt x="2258" y="0"/>
                  <a:pt x="2258" y="0"/>
                </a:cubicBezTo>
                <a:cubicBezTo>
                  <a:pt x="2270" y="0"/>
                  <a:pt x="2278" y="10"/>
                  <a:pt x="2278" y="21"/>
                </a:cubicBezTo>
                <a:cubicBezTo>
                  <a:pt x="0" y="21"/>
                  <a:pt x="0" y="21"/>
                  <a:pt x="0" y="21"/>
                </a:cubicBezTo>
                <a:cubicBezTo>
                  <a:pt x="0" y="21"/>
                  <a:pt x="0" y="21"/>
                  <a:pt x="0" y="21"/>
                </a:cubicBezTo>
                <a:close/>
              </a:path>
            </a:pathLst>
          </a:custGeom>
          <a:solidFill>
            <a:srgbClr val="FF61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xdr:cNvSpPr>
            <a:spLocks/>
          </xdr:cNvSpPr>
        </xdr:nvSpPr>
        <xdr:spPr bwMode="gray">
          <a:xfrm>
            <a:off x="0" y="47941"/>
            <a:ext cx="6122597" cy="137579"/>
          </a:xfrm>
          <a:custGeom>
            <a:avLst/>
            <a:gdLst>
              <a:gd name="T0" fmla="*/ 0 w 3857"/>
              <a:gd name="T1" fmla="*/ 0 h 85"/>
              <a:gd name="T2" fmla="*/ 3857 w 3857"/>
              <a:gd name="T3" fmla="*/ 0 h 85"/>
              <a:gd name="T4" fmla="*/ 3857 w 3857"/>
              <a:gd name="T5" fmla="*/ 85 h 85"/>
              <a:gd name="T6" fmla="*/ 0 w 3857"/>
              <a:gd name="T7" fmla="*/ 85 h 85"/>
              <a:gd name="T8" fmla="*/ 0 w 3857"/>
              <a:gd name="T9" fmla="*/ 0 h 85"/>
              <a:gd name="T10" fmla="*/ 0 w 3857"/>
              <a:gd name="T11" fmla="*/ 0 h 85"/>
            </a:gdLst>
            <a:ahLst/>
            <a:cxnLst>
              <a:cxn ang="0">
                <a:pos x="T0" y="T1"/>
              </a:cxn>
              <a:cxn ang="0">
                <a:pos x="T2" y="T3"/>
              </a:cxn>
              <a:cxn ang="0">
                <a:pos x="T4" y="T5"/>
              </a:cxn>
              <a:cxn ang="0">
                <a:pos x="T6" y="T7"/>
              </a:cxn>
              <a:cxn ang="0">
                <a:pos x="T8" y="T9"/>
              </a:cxn>
              <a:cxn ang="0">
                <a:pos x="T10" y="T11"/>
              </a:cxn>
            </a:cxnLst>
            <a:rect l="0" t="0" r="r" b="b"/>
            <a:pathLst>
              <a:path w="3857" h="85">
                <a:moveTo>
                  <a:pt x="0" y="0"/>
                </a:moveTo>
                <a:lnTo>
                  <a:pt x="3857" y="0"/>
                </a:lnTo>
                <a:lnTo>
                  <a:pt x="3857" y="85"/>
                </a:lnTo>
                <a:lnTo>
                  <a:pt x="0" y="85"/>
                </a:lnTo>
                <a:lnTo>
                  <a:pt x="0" y="0"/>
                </a:lnTo>
                <a:lnTo>
                  <a:pt x="0" y="0"/>
                </a:lnTo>
                <a:close/>
              </a:path>
            </a:pathLst>
          </a:custGeom>
          <a:solidFill>
            <a:srgbClr val="FF62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36000" tIns="0" rIns="36000" bIns="21600" numCol="1" anchor="t" anchorCtr="0" compatLnSpc="1">
            <a:prstTxWarp prst="textNoShape">
              <a:avLst/>
            </a:prstTxWarp>
            <a:spAutoFit/>
          </a:bodyPr>
          <a:lstStyle/>
          <a:p>
            <a:pPr>
              <a:lnSpc>
                <a:spcPts val="850"/>
              </a:lnSpc>
              <a:spcAft>
                <a:spcPts val="0"/>
              </a:spcAft>
            </a:pPr>
            <a:r>
              <a:rPr lang="en-GB" sz="800" b="1" kern="1200">
                <a:solidFill>
                  <a:srgbClr val="FFFFFF"/>
                </a:solidFill>
                <a:effectLst/>
                <a:latin typeface="ING Me"/>
                <a:ea typeface="Times New Roman"/>
                <a:cs typeface="Times New Roman"/>
              </a:rPr>
              <a:t>ING Bank Capital instruments main features – Common Equity Tier 1, at 31 December 2015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26670</xdr:colOff>
      <xdr:row>1</xdr:row>
      <xdr:rowOff>185045</xdr:rowOff>
    </xdr:to>
    <xdr:grpSp>
      <xdr:nvGrpSpPr>
        <xdr:cNvPr id="2" name="Group 1"/>
        <xdr:cNvGrpSpPr/>
      </xdr:nvGrpSpPr>
      <xdr:grpSpPr>
        <a:xfrm>
          <a:off x="0" y="190500"/>
          <a:ext cx="8276148" cy="185045"/>
          <a:chOff x="0" y="0"/>
          <a:chExt cx="6122987" cy="185520"/>
        </a:xfrm>
      </xdr:grpSpPr>
      <xdr:sp macro="" textlink="">
        <xdr:nvSpPr>
          <xdr:cNvPr id="3" name="Freeform 2"/>
          <xdr:cNvSpPr>
            <a:spLocks/>
          </xdr:cNvSpPr>
        </xdr:nvSpPr>
        <xdr:spPr bwMode="gray">
          <a:xfrm>
            <a:off x="0" y="0"/>
            <a:ext cx="6122987" cy="58738"/>
          </a:xfrm>
          <a:custGeom>
            <a:avLst/>
            <a:gdLst>
              <a:gd name="T0" fmla="*/ 0 w 2278"/>
              <a:gd name="T1" fmla="*/ 21 h 21"/>
              <a:gd name="T2" fmla="*/ 0 w 2278"/>
              <a:gd name="T3" fmla="*/ 21 h 21"/>
              <a:gd name="T4" fmla="*/ 20 w 2278"/>
              <a:gd name="T5" fmla="*/ 0 h 21"/>
              <a:gd name="T6" fmla="*/ 2258 w 2278"/>
              <a:gd name="T7" fmla="*/ 0 h 21"/>
              <a:gd name="T8" fmla="*/ 2278 w 2278"/>
              <a:gd name="T9" fmla="*/ 21 h 21"/>
              <a:gd name="T10" fmla="*/ 0 w 2278"/>
              <a:gd name="T11" fmla="*/ 21 h 21"/>
              <a:gd name="T12" fmla="*/ 0 w 2278"/>
              <a:gd name="T13" fmla="*/ 21 h 21"/>
            </a:gdLst>
            <a:ahLst/>
            <a:cxnLst>
              <a:cxn ang="0">
                <a:pos x="T0" y="T1"/>
              </a:cxn>
              <a:cxn ang="0">
                <a:pos x="T2" y="T3"/>
              </a:cxn>
              <a:cxn ang="0">
                <a:pos x="T4" y="T5"/>
              </a:cxn>
              <a:cxn ang="0">
                <a:pos x="T6" y="T7"/>
              </a:cxn>
              <a:cxn ang="0">
                <a:pos x="T8" y="T9"/>
              </a:cxn>
              <a:cxn ang="0">
                <a:pos x="T10" y="T11"/>
              </a:cxn>
              <a:cxn ang="0">
                <a:pos x="T12" y="T13"/>
              </a:cxn>
            </a:cxnLst>
            <a:rect l="0" t="0" r="r" b="b"/>
            <a:pathLst>
              <a:path w="2278" h="21">
                <a:moveTo>
                  <a:pt x="0" y="21"/>
                </a:moveTo>
                <a:cubicBezTo>
                  <a:pt x="0" y="21"/>
                  <a:pt x="0" y="21"/>
                  <a:pt x="0" y="21"/>
                </a:cubicBezTo>
                <a:cubicBezTo>
                  <a:pt x="0" y="10"/>
                  <a:pt x="8" y="0"/>
                  <a:pt x="20" y="0"/>
                </a:cubicBezTo>
                <a:cubicBezTo>
                  <a:pt x="2258" y="0"/>
                  <a:pt x="2258" y="0"/>
                  <a:pt x="2258" y="0"/>
                </a:cubicBezTo>
                <a:cubicBezTo>
                  <a:pt x="2270" y="0"/>
                  <a:pt x="2278" y="10"/>
                  <a:pt x="2278" y="21"/>
                </a:cubicBezTo>
                <a:cubicBezTo>
                  <a:pt x="0" y="21"/>
                  <a:pt x="0" y="21"/>
                  <a:pt x="0" y="21"/>
                </a:cubicBezTo>
                <a:cubicBezTo>
                  <a:pt x="0" y="21"/>
                  <a:pt x="0" y="21"/>
                  <a:pt x="0" y="21"/>
                </a:cubicBezTo>
                <a:close/>
              </a:path>
            </a:pathLst>
          </a:custGeom>
          <a:solidFill>
            <a:srgbClr val="FF61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xdr:cNvSpPr>
            <a:spLocks/>
          </xdr:cNvSpPr>
        </xdr:nvSpPr>
        <xdr:spPr bwMode="gray">
          <a:xfrm>
            <a:off x="0" y="47941"/>
            <a:ext cx="6122597" cy="137579"/>
          </a:xfrm>
          <a:custGeom>
            <a:avLst/>
            <a:gdLst>
              <a:gd name="T0" fmla="*/ 0 w 3857"/>
              <a:gd name="T1" fmla="*/ 0 h 85"/>
              <a:gd name="T2" fmla="*/ 3857 w 3857"/>
              <a:gd name="T3" fmla="*/ 0 h 85"/>
              <a:gd name="T4" fmla="*/ 3857 w 3857"/>
              <a:gd name="T5" fmla="*/ 85 h 85"/>
              <a:gd name="T6" fmla="*/ 0 w 3857"/>
              <a:gd name="T7" fmla="*/ 85 h 85"/>
              <a:gd name="T8" fmla="*/ 0 w 3857"/>
              <a:gd name="T9" fmla="*/ 0 h 85"/>
              <a:gd name="T10" fmla="*/ 0 w 3857"/>
              <a:gd name="T11" fmla="*/ 0 h 85"/>
            </a:gdLst>
            <a:ahLst/>
            <a:cxnLst>
              <a:cxn ang="0">
                <a:pos x="T0" y="T1"/>
              </a:cxn>
              <a:cxn ang="0">
                <a:pos x="T2" y="T3"/>
              </a:cxn>
              <a:cxn ang="0">
                <a:pos x="T4" y="T5"/>
              </a:cxn>
              <a:cxn ang="0">
                <a:pos x="T6" y="T7"/>
              </a:cxn>
              <a:cxn ang="0">
                <a:pos x="T8" y="T9"/>
              </a:cxn>
              <a:cxn ang="0">
                <a:pos x="T10" y="T11"/>
              </a:cxn>
            </a:cxnLst>
            <a:rect l="0" t="0" r="r" b="b"/>
            <a:pathLst>
              <a:path w="3857" h="85">
                <a:moveTo>
                  <a:pt x="0" y="0"/>
                </a:moveTo>
                <a:lnTo>
                  <a:pt x="3857" y="0"/>
                </a:lnTo>
                <a:lnTo>
                  <a:pt x="3857" y="85"/>
                </a:lnTo>
                <a:lnTo>
                  <a:pt x="0" y="85"/>
                </a:lnTo>
                <a:lnTo>
                  <a:pt x="0" y="0"/>
                </a:lnTo>
                <a:lnTo>
                  <a:pt x="0" y="0"/>
                </a:lnTo>
                <a:close/>
              </a:path>
            </a:pathLst>
          </a:custGeom>
          <a:solidFill>
            <a:srgbClr val="FF62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36000" tIns="0" rIns="36000" bIns="21600" numCol="1" anchor="t" anchorCtr="0" compatLnSpc="1">
            <a:prstTxWarp prst="textNoShape">
              <a:avLst/>
            </a:prstTxWarp>
            <a:spAutoFit/>
          </a:bodyPr>
          <a:lstStyle/>
          <a:p>
            <a:pPr>
              <a:lnSpc>
                <a:spcPts val="850"/>
              </a:lnSpc>
              <a:spcAft>
                <a:spcPts val="0"/>
              </a:spcAft>
            </a:pPr>
            <a:r>
              <a:rPr lang="en-GB" sz="800" b="1" kern="1200">
                <a:solidFill>
                  <a:srgbClr val="FFFFFF"/>
                </a:solidFill>
                <a:effectLst/>
                <a:latin typeface="ING Me"/>
                <a:ea typeface="Times New Roman"/>
                <a:cs typeface="Times New Roman"/>
              </a:rPr>
              <a:t>ING Bank</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4"/>
  <sheetViews>
    <sheetView tabSelected="1" zoomScale="115" zoomScaleNormal="115" workbookViewId="0">
      <selection activeCell="G46" sqref="G46"/>
    </sheetView>
  </sheetViews>
  <sheetFormatPr defaultRowHeight="15" x14ac:dyDescent="0.25"/>
  <cols>
    <col min="1" max="1" width="37.140625" style="3" customWidth="1"/>
    <col min="2" max="7" width="13" style="3" customWidth="1"/>
    <col min="8" max="16384" width="9.140625" style="1"/>
  </cols>
  <sheetData>
    <row r="2" spans="1:7" ht="12.75" x14ac:dyDescent="0.2">
      <c r="A2" s="65"/>
      <c r="B2" s="65"/>
      <c r="C2" s="65"/>
      <c r="D2" s="65"/>
      <c r="E2" s="65"/>
      <c r="F2" s="65"/>
      <c r="G2" s="65"/>
    </row>
    <row r="3" spans="1:7" ht="13.5" thickBot="1" x14ac:dyDescent="0.3">
      <c r="A3" s="4"/>
      <c r="B3" s="66">
        <v>42369</v>
      </c>
      <c r="C3" s="66"/>
      <c r="D3" s="66"/>
      <c r="E3" s="66">
        <v>42004</v>
      </c>
      <c r="F3" s="66"/>
      <c r="G3" s="66"/>
    </row>
    <row r="4" spans="1:7" ht="18.75" thickBot="1" x14ac:dyDescent="0.3">
      <c r="A4" s="5"/>
      <c r="B4" s="6"/>
      <c r="C4" s="7"/>
      <c r="D4" s="6" t="s">
        <v>0</v>
      </c>
      <c r="E4" s="6"/>
      <c r="F4" s="7"/>
      <c r="G4" s="6" t="s">
        <v>0</v>
      </c>
    </row>
    <row r="5" spans="1:7" ht="13.5" thickBot="1" x14ac:dyDescent="0.3">
      <c r="A5" s="8"/>
      <c r="B5" s="6" t="s">
        <v>2</v>
      </c>
      <c r="C5" s="7" t="s">
        <v>3</v>
      </c>
      <c r="D5" s="6" t="s">
        <v>367</v>
      </c>
      <c r="E5" s="6" t="s">
        <v>2</v>
      </c>
      <c r="F5" s="7" t="s">
        <v>3</v>
      </c>
      <c r="G5" s="6" t="s">
        <v>367</v>
      </c>
    </row>
    <row r="6" spans="1:7" ht="13.5" thickBot="1" x14ac:dyDescent="0.3">
      <c r="A6" s="9" t="s">
        <v>1</v>
      </c>
      <c r="B6" s="33"/>
      <c r="C6" s="6"/>
      <c r="D6" s="6"/>
      <c r="E6" s="10"/>
      <c r="F6" s="11"/>
      <c r="G6" s="11"/>
    </row>
    <row r="7" spans="1:7" ht="13.5" thickBot="1" x14ac:dyDescent="0.3">
      <c r="A7" s="12" t="s">
        <v>4</v>
      </c>
      <c r="B7" s="13">
        <v>29966</v>
      </c>
      <c r="C7" s="46">
        <v>3</v>
      </c>
      <c r="D7" s="14" t="s">
        <v>5</v>
      </c>
      <c r="E7" s="15">
        <v>37122</v>
      </c>
      <c r="F7" s="11">
        <v>3</v>
      </c>
      <c r="G7" s="11" t="s">
        <v>5</v>
      </c>
    </row>
    <row r="8" spans="1:7" ht="13.5" thickBot="1" x14ac:dyDescent="0.3">
      <c r="A8" s="12" t="s">
        <v>6</v>
      </c>
      <c r="B8" s="13">
        <v>137935</v>
      </c>
      <c r="C8" s="46">
        <v>4</v>
      </c>
      <c r="D8" s="14">
        <v>7</v>
      </c>
      <c r="E8" s="15">
        <v>144023</v>
      </c>
      <c r="F8" s="11">
        <v>4</v>
      </c>
      <c r="G8" s="11">
        <v>7</v>
      </c>
    </row>
    <row r="9" spans="1:7" ht="13.5" thickBot="1" x14ac:dyDescent="0.3">
      <c r="A9" s="12" t="s">
        <v>7</v>
      </c>
      <c r="B9" s="13">
        <v>87000</v>
      </c>
      <c r="C9" s="46">
        <v>5</v>
      </c>
      <c r="D9" s="14" t="s">
        <v>8</v>
      </c>
      <c r="E9" s="15">
        <v>95401</v>
      </c>
      <c r="F9" s="11">
        <v>5</v>
      </c>
      <c r="G9" s="11" t="s">
        <v>8</v>
      </c>
    </row>
    <row r="10" spans="1:7" ht="13.5" thickBot="1" x14ac:dyDescent="0.3">
      <c r="A10" s="12" t="s">
        <v>9</v>
      </c>
      <c r="B10" s="13">
        <v>536543</v>
      </c>
      <c r="C10" s="46">
        <v>6</v>
      </c>
      <c r="D10" s="14" t="s">
        <v>5</v>
      </c>
      <c r="E10" s="15">
        <v>518119</v>
      </c>
      <c r="F10" s="11">
        <v>6</v>
      </c>
      <c r="G10" s="11" t="s">
        <v>5</v>
      </c>
    </row>
    <row r="11" spans="1:7" ht="13.5" thickBot="1" x14ac:dyDescent="0.3">
      <c r="A11" s="12" t="s">
        <v>10</v>
      </c>
      <c r="B11" s="13">
        <v>842</v>
      </c>
      <c r="C11" s="46">
        <v>7</v>
      </c>
      <c r="D11" s="14" t="s">
        <v>8</v>
      </c>
      <c r="E11" s="15">
        <v>861</v>
      </c>
      <c r="F11" s="11">
        <v>7</v>
      </c>
      <c r="G11" s="11" t="s">
        <v>8</v>
      </c>
    </row>
    <row r="12" spans="1:7" ht="13.5" thickBot="1" x14ac:dyDescent="0.3">
      <c r="A12" s="12" t="s">
        <v>11</v>
      </c>
      <c r="B12" s="13">
        <v>1567</v>
      </c>
      <c r="C12" s="46">
        <v>10</v>
      </c>
      <c r="D12" s="14" t="s">
        <v>12</v>
      </c>
      <c r="E12" s="15">
        <v>1655</v>
      </c>
      <c r="F12" s="11">
        <v>10</v>
      </c>
      <c r="G12" s="11" t="s">
        <v>12</v>
      </c>
    </row>
    <row r="13" spans="1:7" ht="13.5" thickBot="1" x14ac:dyDescent="0.3">
      <c r="A13" s="12" t="s">
        <v>13</v>
      </c>
      <c r="B13" s="13">
        <v>0</v>
      </c>
      <c r="C13" s="46">
        <v>11</v>
      </c>
      <c r="D13" s="14" t="s">
        <v>8</v>
      </c>
      <c r="E13" s="15">
        <v>729</v>
      </c>
      <c r="F13" s="11">
        <v>11</v>
      </c>
      <c r="G13" s="11" t="s">
        <v>8</v>
      </c>
    </row>
    <row r="14" spans="1:7" ht="13.5" thickBot="1" x14ac:dyDescent="0.3">
      <c r="A14" s="12" t="s">
        <v>14</v>
      </c>
      <c r="B14" s="13">
        <v>13287</v>
      </c>
      <c r="C14" s="46">
        <v>12</v>
      </c>
      <c r="D14" s="14"/>
      <c r="E14" s="15">
        <v>14051</v>
      </c>
      <c r="F14" s="11">
        <v>12</v>
      </c>
      <c r="G14" s="11"/>
    </row>
    <row r="15" spans="1:7" ht="30" thickBot="1" x14ac:dyDescent="0.3">
      <c r="A15" s="12" t="s">
        <v>15</v>
      </c>
      <c r="B15" s="13"/>
      <c r="C15" s="46"/>
      <c r="D15" s="14">
        <v>10</v>
      </c>
      <c r="E15" s="15"/>
      <c r="F15" s="11"/>
      <c r="G15" s="11">
        <v>10</v>
      </c>
    </row>
    <row r="16" spans="1:7" ht="13.5" thickBot="1" x14ac:dyDescent="0.3">
      <c r="A16" s="12" t="s">
        <v>16</v>
      </c>
      <c r="B16" s="13"/>
      <c r="C16" s="46"/>
      <c r="D16" s="14">
        <v>15</v>
      </c>
      <c r="E16" s="15" t="s">
        <v>17</v>
      </c>
      <c r="F16" s="11"/>
      <c r="G16" s="11">
        <v>15</v>
      </c>
    </row>
    <row r="17" spans="1:7" ht="13.5" thickBot="1" x14ac:dyDescent="0.3">
      <c r="A17" s="12"/>
      <c r="B17" s="13"/>
      <c r="C17" s="46"/>
      <c r="D17" s="14"/>
      <c r="E17" s="16"/>
      <c r="F17" s="11"/>
      <c r="G17" s="11"/>
    </row>
    <row r="18" spans="1:7" ht="13.5" thickBot="1" x14ac:dyDescent="0.3">
      <c r="A18" s="9" t="s">
        <v>18</v>
      </c>
      <c r="B18" s="22"/>
      <c r="C18" s="47"/>
      <c r="D18" s="34"/>
      <c r="E18" s="15"/>
      <c r="F18" s="11"/>
      <c r="G18" s="11"/>
    </row>
    <row r="19" spans="1:7" ht="13.5" thickBot="1" x14ac:dyDescent="0.3">
      <c r="A19" s="12" t="s">
        <v>19</v>
      </c>
      <c r="B19" s="13">
        <v>638</v>
      </c>
      <c r="C19" s="46">
        <v>13</v>
      </c>
      <c r="D19" s="14"/>
      <c r="E19" s="15">
        <v>622</v>
      </c>
      <c r="F19" s="11">
        <v>13</v>
      </c>
      <c r="G19" s="11"/>
    </row>
    <row r="20" spans="1:7" ht="20.25" thickBot="1" x14ac:dyDescent="0.3">
      <c r="A20" s="12" t="s">
        <v>20</v>
      </c>
      <c r="B20" s="13"/>
      <c r="C20" s="46"/>
      <c r="D20" s="14">
        <v>48</v>
      </c>
      <c r="E20" s="15" t="s">
        <v>17</v>
      </c>
      <c r="F20" s="11"/>
      <c r="G20" s="11">
        <v>48</v>
      </c>
    </row>
    <row r="21" spans="1:7" ht="13.5" thickBot="1" x14ac:dyDescent="0.3">
      <c r="A21" s="12" t="s">
        <v>21</v>
      </c>
      <c r="B21" s="13">
        <v>15920</v>
      </c>
      <c r="C21" s="46">
        <v>14</v>
      </c>
      <c r="D21" s="14"/>
      <c r="E21" s="15">
        <v>16599</v>
      </c>
      <c r="F21" s="11">
        <v>14</v>
      </c>
      <c r="G21" s="11"/>
    </row>
    <row r="22" spans="1:7" ht="20.25" thickBot="1" x14ac:dyDescent="0.3">
      <c r="A22" s="12" t="s">
        <v>22</v>
      </c>
      <c r="B22" s="13"/>
      <c r="C22" s="46"/>
      <c r="D22" s="14">
        <v>30</v>
      </c>
      <c r="E22" s="15" t="s">
        <v>17</v>
      </c>
      <c r="F22" s="11"/>
      <c r="G22" s="11">
        <v>30</v>
      </c>
    </row>
    <row r="23" spans="1:7" ht="30" thickBot="1" x14ac:dyDescent="0.3">
      <c r="A23" s="12" t="s">
        <v>23</v>
      </c>
      <c r="B23" s="13"/>
      <c r="C23" s="46"/>
      <c r="D23" s="14">
        <v>33</v>
      </c>
      <c r="E23" s="15"/>
      <c r="F23" s="11"/>
      <c r="G23" s="11">
        <v>33</v>
      </c>
    </row>
    <row r="24" spans="1:7" ht="20.25" thickBot="1" x14ac:dyDescent="0.3">
      <c r="A24" s="12" t="s">
        <v>369</v>
      </c>
      <c r="B24" s="13"/>
      <c r="C24" s="46"/>
      <c r="D24" s="14">
        <v>46</v>
      </c>
      <c r="E24" s="15"/>
      <c r="F24" s="11" t="s">
        <v>17</v>
      </c>
      <c r="G24" s="11">
        <v>46</v>
      </c>
    </row>
    <row r="25" spans="1:7" ht="30" thickBot="1" x14ac:dyDescent="0.3">
      <c r="A25" s="12" t="s">
        <v>370</v>
      </c>
      <c r="B25" s="13"/>
      <c r="C25" s="46"/>
      <c r="D25" s="14">
        <v>47</v>
      </c>
      <c r="E25" s="15"/>
      <c r="F25" s="11" t="s">
        <v>17</v>
      </c>
      <c r="G25" s="11">
        <v>47</v>
      </c>
    </row>
    <row r="26" spans="1:7" ht="13.5" thickBot="1" x14ac:dyDescent="0.3">
      <c r="A26" s="12" t="s">
        <v>24</v>
      </c>
      <c r="B26" s="13">
        <v>105787</v>
      </c>
      <c r="C26" s="46">
        <v>18</v>
      </c>
      <c r="D26" s="14"/>
      <c r="E26" s="15">
        <v>116999</v>
      </c>
      <c r="F26" s="11">
        <v>18</v>
      </c>
      <c r="G26" s="11"/>
    </row>
    <row r="27" spans="1:7" ht="20.25" thickBot="1" x14ac:dyDescent="0.3">
      <c r="A27" s="12" t="s">
        <v>25</v>
      </c>
      <c r="B27" s="13"/>
      <c r="C27" s="46" t="s">
        <v>17</v>
      </c>
      <c r="D27" s="14">
        <v>14</v>
      </c>
      <c r="E27" s="15"/>
      <c r="F27" s="11"/>
      <c r="G27" s="11">
        <v>14</v>
      </c>
    </row>
    <row r="28" spans="1:7" ht="13.5" thickBot="1" x14ac:dyDescent="0.3">
      <c r="A28" s="12" t="s">
        <v>26</v>
      </c>
      <c r="B28" s="13">
        <v>15222</v>
      </c>
      <c r="C28" s="46">
        <v>19</v>
      </c>
      <c r="D28" s="14"/>
      <c r="E28" s="15">
        <v>16075</v>
      </c>
      <c r="F28" s="11">
        <v>19</v>
      </c>
      <c r="G28" s="11"/>
    </row>
    <row r="29" spans="1:7" ht="30" thickBot="1" x14ac:dyDescent="0.3">
      <c r="A29" s="12" t="s">
        <v>27</v>
      </c>
      <c r="B29" s="13"/>
      <c r="C29" s="46"/>
      <c r="D29" s="14">
        <v>10</v>
      </c>
      <c r="E29" s="15"/>
      <c r="F29" s="11"/>
      <c r="G29" s="11">
        <v>10</v>
      </c>
    </row>
    <row r="30" spans="1:7" ht="13.5" thickBot="1" x14ac:dyDescent="0.3">
      <c r="A30" s="12"/>
      <c r="B30" s="13"/>
      <c r="C30" s="46"/>
      <c r="D30" s="14"/>
      <c r="E30" s="16"/>
      <c r="F30" s="11"/>
      <c r="G30" s="11"/>
    </row>
    <row r="31" spans="1:7" ht="13.5" thickBot="1" x14ac:dyDescent="0.3">
      <c r="A31" s="9" t="s">
        <v>28</v>
      </c>
      <c r="B31" s="22"/>
      <c r="C31" s="47"/>
      <c r="D31" s="34"/>
      <c r="E31" s="15"/>
      <c r="F31" s="11"/>
      <c r="G31" s="11"/>
    </row>
    <row r="32" spans="1:7" ht="13.5" thickBot="1" x14ac:dyDescent="0.3">
      <c r="A32" s="12" t="s">
        <v>29</v>
      </c>
      <c r="B32" s="13">
        <v>40857</v>
      </c>
      <c r="C32" s="46">
        <v>13</v>
      </c>
      <c r="D32" s="14"/>
      <c r="E32" s="15">
        <v>38064</v>
      </c>
      <c r="F32" s="11">
        <v>13</v>
      </c>
      <c r="G32" s="11"/>
    </row>
    <row r="33" spans="1:7" ht="13.5" thickBot="1" x14ac:dyDescent="0.3">
      <c r="A33" s="12" t="s">
        <v>30</v>
      </c>
      <c r="B33" s="13"/>
      <c r="C33" s="46"/>
      <c r="D33" s="14">
        <v>1</v>
      </c>
      <c r="E33" s="15"/>
      <c r="F33" s="11"/>
      <c r="G33" s="11">
        <v>1</v>
      </c>
    </row>
    <row r="34" spans="1:7" ht="13.5" thickBot="1" x14ac:dyDescent="0.3">
      <c r="A34" s="12" t="s">
        <v>31</v>
      </c>
      <c r="B34" s="13"/>
      <c r="C34" s="46"/>
      <c r="D34" s="14">
        <v>1</v>
      </c>
      <c r="E34" s="15"/>
      <c r="F34" s="11"/>
      <c r="G34" s="11">
        <v>1</v>
      </c>
    </row>
    <row r="35" spans="1:7" ht="13.5" thickBot="1" x14ac:dyDescent="0.3">
      <c r="A35" s="12" t="s">
        <v>32</v>
      </c>
      <c r="B35" s="13"/>
      <c r="C35" s="46"/>
      <c r="D35" s="14">
        <v>3</v>
      </c>
      <c r="E35" s="15"/>
      <c r="F35" s="11"/>
      <c r="G35" s="11">
        <v>3</v>
      </c>
    </row>
    <row r="36" spans="1:7" ht="20.25" thickBot="1" x14ac:dyDescent="0.3">
      <c r="A36" s="12" t="s">
        <v>33</v>
      </c>
      <c r="B36" s="13"/>
      <c r="C36" s="46"/>
      <c r="D36" s="14" t="s">
        <v>34</v>
      </c>
      <c r="E36" s="15"/>
      <c r="F36" s="11"/>
      <c r="G36" s="11" t="s">
        <v>34</v>
      </c>
    </row>
    <row r="37" spans="1:7" ht="30" thickBot="1" x14ac:dyDescent="0.3">
      <c r="A37" s="12" t="s">
        <v>35</v>
      </c>
      <c r="B37" s="13"/>
      <c r="C37" s="46"/>
      <c r="D37" s="14" t="s">
        <v>36</v>
      </c>
      <c r="E37" s="15"/>
      <c r="F37" s="11"/>
      <c r="G37" s="11" t="s">
        <v>36</v>
      </c>
    </row>
    <row r="38" spans="1:7" ht="20.25" thickBot="1" x14ac:dyDescent="0.3">
      <c r="A38" s="12" t="s">
        <v>37</v>
      </c>
      <c r="B38" s="13"/>
      <c r="C38" s="46"/>
      <c r="D38" s="14">
        <v>11</v>
      </c>
      <c r="E38" s="15"/>
      <c r="F38" s="11"/>
      <c r="G38" s="11">
        <v>11</v>
      </c>
    </row>
    <row r="39" spans="1:7" ht="13.5" thickBot="1" x14ac:dyDescent="0.3">
      <c r="A39" s="12" t="s">
        <v>38</v>
      </c>
      <c r="B39" s="13"/>
      <c r="C39" s="46"/>
      <c r="D39" s="14" t="s">
        <v>39</v>
      </c>
      <c r="E39" s="15"/>
      <c r="F39" s="11"/>
      <c r="G39" s="11" t="s">
        <v>39</v>
      </c>
    </row>
    <row r="40" spans="1:7" ht="13.5" thickBot="1" x14ac:dyDescent="0.3">
      <c r="A40" s="12" t="s">
        <v>40</v>
      </c>
      <c r="B40" s="13"/>
      <c r="C40" s="46"/>
      <c r="D40" s="14">
        <v>2</v>
      </c>
      <c r="E40" s="15"/>
      <c r="F40" s="11"/>
      <c r="G40" s="11">
        <v>2</v>
      </c>
    </row>
    <row r="41" spans="1:7" ht="20.25" thickBot="1" x14ac:dyDescent="0.3">
      <c r="A41" s="12" t="s">
        <v>41</v>
      </c>
      <c r="B41" s="13"/>
      <c r="C41" s="46"/>
      <c r="D41" s="14">
        <v>16</v>
      </c>
      <c r="E41" s="15"/>
      <c r="F41" s="11"/>
      <c r="G41" s="11">
        <v>16</v>
      </c>
    </row>
    <row r="42" spans="1:7" ht="13.5" thickBot="1" x14ac:dyDescent="0.3">
      <c r="A42" s="12"/>
      <c r="B42" s="13"/>
      <c r="C42" s="46"/>
      <c r="D42" s="14"/>
      <c r="E42" s="15"/>
      <c r="F42" s="11"/>
      <c r="G42" s="11"/>
    </row>
    <row r="43" spans="1:7" ht="13.5" thickBot="1" x14ac:dyDescent="0.3">
      <c r="A43" s="12" t="s">
        <v>19</v>
      </c>
      <c r="B43" s="13">
        <v>638</v>
      </c>
      <c r="C43" s="46">
        <v>13</v>
      </c>
      <c r="D43" s="14"/>
      <c r="E43" s="15">
        <v>622</v>
      </c>
      <c r="F43" s="11">
        <v>13</v>
      </c>
      <c r="G43" s="11"/>
    </row>
    <row r="44" spans="1:7" ht="20.25" thickBot="1" x14ac:dyDescent="0.3">
      <c r="A44" s="12" t="s">
        <v>42</v>
      </c>
      <c r="B44" s="13"/>
      <c r="C44" s="46"/>
      <c r="D44" s="14" t="s">
        <v>43</v>
      </c>
      <c r="E44" s="15" t="s">
        <v>17</v>
      </c>
      <c r="F44" s="11" t="s">
        <v>17</v>
      </c>
      <c r="G44" s="11" t="s">
        <v>43</v>
      </c>
    </row>
  </sheetData>
  <sheetProtection password="84A1" sheet="1" objects="1" scenarios="1"/>
  <mergeCells count="3">
    <mergeCell ref="A2:G2"/>
    <mergeCell ref="B3:D3"/>
    <mergeCell ref="E3:G3"/>
  </mergeCells>
  <pageMargins left="0.70866141732283472" right="0.70866141732283472" top="0.74803149606299213" bottom="0.74803149606299213" header="0.31496062992125984" footer="0.31496062992125984"/>
  <pageSetup paperSize="8" orientation="portrait" r:id="rId1"/>
  <headerFooter>
    <oddFooter>&amp;R&amp;Z&amp;F&amp;A</oddFooter>
  </headerFooter>
  <ignoredErrors>
    <ignoredError sqref="D12 G12 D44 G44"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zoomScale="115" zoomScaleNormal="115" workbookViewId="0">
      <selection activeCell="A34" sqref="A34"/>
    </sheetView>
  </sheetViews>
  <sheetFormatPr defaultRowHeight="15" x14ac:dyDescent="0.25"/>
  <cols>
    <col min="1" max="1" width="16.42578125" style="17" customWidth="1"/>
    <col min="2" max="2" width="35.7109375" style="17" customWidth="1"/>
    <col min="3" max="11" width="18.5703125" style="3" customWidth="1"/>
  </cols>
  <sheetData>
    <row r="2" spans="1:11" x14ac:dyDescent="0.25">
      <c r="A2" s="65"/>
      <c r="B2" s="65"/>
      <c r="C2" s="65"/>
      <c r="D2" s="65"/>
      <c r="E2" s="65"/>
      <c r="F2" s="65"/>
      <c r="G2" s="65"/>
      <c r="H2" s="65"/>
      <c r="I2" s="65"/>
      <c r="J2" s="65"/>
      <c r="K2" s="65"/>
    </row>
    <row r="3" spans="1:11" ht="15.75" thickBot="1" x14ac:dyDescent="0.3">
      <c r="A3" s="18"/>
      <c r="B3" s="18"/>
      <c r="C3" s="51" t="s">
        <v>44</v>
      </c>
      <c r="D3" s="51" t="s">
        <v>44</v>
      </c>
      <c r="E3" s="51" t="s">
        <v>44</v>
      </c>
      <c r="F3" s="51" t="s">
        <v>44</v>
      </c>
      <c r="G3" s="51" t="s">
        <v>44</v>
      </c>
      <c r="H3" s="51" t="s">
        <v>44</v>
      </c>
      <c r="I3" s="51" t="s">
        <v>44</v>
      </c>
      <c r="J3" s="51" t="s">
        <v>44</v>
      </c>
      <c r="K3" s="51" t="s">
        <v>44</v>
      </c>
    </row>
    <row r="4" spans="1:11" ht="15.75" thickBot="1" x14ac:dyDescent="0.3">
      <c r="A4" s="52">
        <v>1</v>
      </c>
      <c r="B4" s="53" t="s">
        <v>45</v>
      </c>
      <c r="C4" s="29" t="s">
        <v>46</v>
      </c>
      <c r="D4" s="29" t="s">
        <v>46</v>
      </c>
      <c r="E4" s="29" t="s">
        <v>46</v>
      </c>
      <c r="F4" s="29" t="s">
        <v>46</v>
      </c>
      <c r="G4" s="29" t="s">
        <v>46</v>
      </c>
      <c r="H4" s="29" t="s">
        <v>46</v>
      </c>
      <c r="I4" s="29" t="s">
        <v>46</v>
      </c>
      <c r="J4" s="29" t="s">
        <v>46</v>
      </c>
      <c r="K4" s="29" t="s">
        <v>46</v>
      </c>
    </row>
    <row r="5" spans="1:11" ht="20.25" thickBot="1" x14ac:dyDescent="0.3">
      <c r="A5" s="52">
        <v>2</v>
      </c>
      <c r="B5" s="53" t="s">
        <v>47</v>
      </c>
      <c r="C5" s="29" t="s">
        <v>48</v>
      </c>
      <c r="D5" s="29" t="s">
        <v>49</v>
      </c>
      <c r="E5" s="29" t="s">
        <v>50</v>
      </c>
      <c r="F5" s="29" t="s">
        <v>51</v>
      </c>
      <c r="G5" s="29" t="s">
        <v>52</v>
      </c>
      <c r="H5" s="29" t="s">
        <v>53</v>
      </c>
      <c r="I5" s="29" t="s">
        <v>54</v>
      </c>
      <c r="J5" s="29" t="s">
        <v>55</v>
      </c>
      <c r="K5" s="29" t="s">
        <v>56</v>
      </c>
    </row>
    <row r="6" spans="1:11" ht="15.75" thickBot="1" x14ac:dyDescent="0.3">
      <c r="A6" s="52">
        <v>3</v>
      </c>
      <c r="B6" s="53" t="s">
        <v>57</v>
      </c>
      <c r="C6" s="29" t="s">
        <v>58</v>
      </c>
      <c r="D6" s="29" t="s">
        <v>59</v>
      </c>
      <c r="E6" s="29" t="s">
        <v>59</v>
      </c>
      <c r="F6" s="29" t="s">
        <v>60</v>
      </c>
      <c r="G6" s="29" t="s">
        <v>59</v>
      </c>
      <c r="H6" s="29" t="s">
        <v>59</v>
      </c>
      <c r="I6" s="29" t="s">
        <v>59</v>
      </c>
      <c r="J6" s="29" t="s">
        <v>59</v>
      </c>
      <c r="K6" s="29" t="s">
        <v>59</v>
      </c>
    </row>
    <row r="7" spans="1:11" ht="15.75" thickBot="1" x14ac:dyDescent="0.3">
      <c r="A7" s="52"/>
      <c r="B7" s="53"/>
      <c r="C7" s="53"/>
      <c r="D7" s="53"/>
      <c r="E7" s="53"/>
      <c r="F7" s="53"/>
      <c r="G7" s="53"/>
      <c r="H7" s="53"/>
      <c r="I7" s="53"/>
      <c r="J7" s="53"/>
      <c r="K7" s="53"/>
    </row>
    <row r="8" spans="1:11" ht="15.75" thickBot="1" x14ac:dyDescent="0.3">
      <c r="A8" s="67" t="s">
        <v>61</v>
      </c>
      <c r="B8" s="67"/>
      <c r="C8" s="30"/>
      <c r="D8" s="30"/>
      <c r="E8" s="30"/>
      <c r="F8" s="30"/>
      <c r="G8" s="30"/>
      <c r="H8" s="30"/>
      <c r="I8" s="30"/>
      <c r="J8" s="30"/>
      <c r="K8" s="30"/>
    </row>
    <row r="9" spans="1:11" ht="15.75" thickBot="1" x14ac:dyDescent="0.3">
      <c r="A9" s="52">
        <v>4</v>
      </c>
      <c r="B9" s="53" t="s">
        <v>62</v>
      </c>
      <c r="C9" s="31" t="s">
        <v>63</v>
      </c>
      <c r="D9" s="31" t="s">
        <v>63</v>
      </c>
      <c r="E9" s="31" t="s">
        <v>63</v>
      </c>
      <c r="F9" s="31" t="s">
        <v>63</v>
      </c>
      <c r="G9" s="31" t="s">
        <v>63</v>
      </c>
      <c r="H9" s="31" t="s">
        <v>63</v>
      </c>
      <c r="I9" s="31" t="s">
        <v>63</v>
      </c>
      <c r="J9" s="31" t="s">
        <v>63</v>
      </c>
      <c r="K9" s="31" t="s">
        <v>63</v>
      </c>
    </row>
    <row r="10" spans="1:11" ht="15.75" thickBot="1" x14ac:dyDescent="0.3">
      <c r="A10" s="52">
        <v>5</v>
      </c>
      <c r="B10" s="53" t="s">
        <v>64</v>
      </c>
      <c r="C10" s="31" t="s">
        <v>63</v>
      </c>
      <c r="D10" s="31" t="s">
        <v>65</v>
      </c>
      <c r="E10" s="31" t="s">
        <v>65</v>
      </c>
      <c r="F10" s="31" t="s">
        <v>65</v>
      </c>
      <c r="G10" s="31" t="s">
        <v>63</v>
      </c>
      <c r="H10" s="31" t="s">
        <v>63</v>
      </c>
      <c r="I10" s="31" t="s">
        <v>63</v>
      </c>
      <c r="J10" s="31" t="s">
        <v>63</v>
      </c>
      <c r="K10" s="31" t="s">
        <v>63</v>
      </c>
    </row>
    <row r="11" spans="1:11" ht="20.25" thickBot="1" x14ac:dyDescent="0.3">
      <c r="A11" s="52">
        <v>6</v>
      </c>
      <c r="B11" s="53" t="s">
        <v>66</v>
      </c>
      <c r="C11" s="31" t="s">
        <v>67</v>
      </c>
      <c r="D11" s="31" t="s">
        <v>67</v>
      </c>
      <c r="E11" s="31" t="s">
        <v>67</v>
      </c>
      <c r="F11" s="31" t="s">
        <v>67</v>
      </c>
      <c r="G11" s="31" t="s">
        <v>67</v>
      </c>
      <c r="H11" s="31" t="s">
        <v>67</v>
      </c>
      <c r="I11" s="31" t="s">
        <v>67</v>
      </c>
      <c r="J11" s="31" t="s">
        <v>67</v>
      </c>
      <c r="K11" s="31" t="s">
        <v>67</v>
      </c>
    </row>
    <row r="12" spans="1:11" ht="20.25" thickBot="1" x14ac:dyDescent="0.3">
      <c r="A12" s="52">
        <v>7</v>
      </c>
      <c r="B12" s="53" t="s">
        <v>68</v>
      </c>
      <c r="C12" s="31" t="s">
        <v>63</v>
      </c>
      <c r="D12" s="31" t="s">
        <v>69</v>
      </c>
      <c r="E12" s="31" t="s">
        <v>69</v>
      </c>
      <c r="F12" s="31" t="s">
        <v>69</v>
      </c>
      <c r="G12" s="31" t="s">
        <v>63</v>
      </c>
      <c r="H12" s="31" t="s">
        <v>63</v>
      </c>
      <c r="I12" s="31" t="s">
        <v>63</v>
      </c>
      <c r="J12" s="31" t="s">
        <v>63</v>
      </c>
      <c r="K12" s="31" t="s">
        <v>63</v>
      </c>
    </row>
    <row r="13" spans="1:11" ht="59.25" thickBot="1" x14ac:dyDescent="0.3">
      <c r="A13" s="52">
        <v>8</v>
      </c>
      <c r="B13" s="53" t="s">
        <v>70</v>
      </c>
      <c r="C13" s="31" t="s">
        <v>71</v>
      </c>
      <c r="D13" s="31" t="s">
        <v>72</v>
      </c>
      <c r="E13" s="31" t="s">
        <v>73</v>
      </c>
      <c r="F13" s="31" t="s">
        <v>74</v>
      </c>
      <c r="G13" s="31" t="s">
        <v>75</v>
      </c>
      <c r="H13" s="31" t="s">
        <v>76</v>
      </c>
      <c r="I13" s="31" t="s">
        <v>77</v>
      </c>
      <c r="J13" s="31" t="s">
        <v>78</v>
      </c>
      <c r="K13" s="31" t="s">
        <v>79</v>
      </c>
    </row>
    <row r="14" spans="1:11" ht="15.75" thickBot="1" x14ac:dyDescent="0.3">
      <c r="A14" s="52">
        <v>9</v>
      </c>
      <c r="B14" s="53" t="s">
        <v>80</v>
      </c>
      <c r="C14" s="31" t="s">
        <v>81</v>
      </c>
      <c r="D14" s="31" t="s">
        <v>83</v>
      </c>
      <c r="E14" s="31" t="s">
        <v>82</v>
      </c>
      <c r="F14" s="31" t="s">
        <v>84</v>
      </c>
      <c r="G14" s="31" t="s">
        <v>85</v>
      </c>
      <c r="H14" s="31" t="s">
        <v>86</v>
      </c>
      <c r="I14" s="31" t="s">
        <v>87</v>
      </c>
      <c r="J14" s="31" t="s">
        <v>88</v>
      </c>
      <c r="K14" s="31" t="s">
        <v>89</v>
      </c>
    </row>
    <row r="15" spans="1:11" ht="15.75" thickBot="1" x14ac:dyDescent="0.3">
      <c r="A15" s="52" t="s">
        <v>90</v>
      </c>
      <c r="B15" s="53" t="s">
        <v>91</v>
      </c>
      <c r="C15" s="31">
        <v>100</v>
      </c>
      <c r="D15" s="31">
        <v>100</v>
      </c>
      <c r="E15" s="31">
        <v>100</v>
      </c>
      <c r="F15" s="31">
        <v>100</v>
      </c>
      <c r="G15" s="31">
        <v>100</v>
      </c>
      <c r="H15" s="31">
        <v>100</v>
      </c>
      <c r="I15" s="31">
        <v>100</v>
      </c>
      <c r="J15" s="31">
        <v>100</v>
      </c>
      <c r="K15" s="31">
        <v>100</v>
      </c>
    </row>
    <row r="16" spans="1:11" ht="15.75" thickBot="1" x14ac:dyDescent="0.3">
      <c r="A16" s="52" t="s">
        <v>92</v>
      </c>
      <c r="B16" s="53" t="s">
        <v>93</v>
      </c>
      <c r="C16" s="31">
        <v>100</v>
      </c>
      <c r="D16" s="31">
        <v>100</v>
      </c>
      <c r="E16" s="31">
        <v>100</v>
      </c>
      <c r="F16" s="31">
        <v>100</v>
      </c>
      <c r="G16" s="31">
        <v>100</v>
      </c>
      <c r="H16" s="31">
        <v>100</v>
      </c>
      <c r="I16" s="31">
        <v>100</v>
      </c>
      <c r="J16" s="31">
        <v>100</v>
      </c>
      <c r="K16" s="31">
        <v>100</v>
      </c>
    </row>
    <row r="17" spans="1:11" ht="15.75" thickBot="1" x14ac:dyDescent="0.3">
      <c r="A17" s="28">
        <v>10</v>
      </c>
      <c r="B17" s="28" t="s">
        <v>94</v>
      </c>
      <c r="C17" s="31" t="s">
        <v>95</v>
      </c>
      <c r="D17" s="31" t="s">
        <v>95</v>
      </c>
      <c r="E17" s="31" t="s">
        <v>95</v>
      </c>
      <c r="F17" s="31" t="s">
        <v>95</v>
      </c>
      <c r="G17" s="31" t="s">
        <v>95</v>
      </c>
      <c r="H17" s="31" t="s">
        <v>95</v>
      </c>
      <c r="I17" s="31" t="s">
        <v>95</v>
      </c>
      <c r="J17" s="31" t="s">
        <v>95</v>
      </c>
      <c r="K17" s="31" t="s">
        <v>95</v>
      </c>
    </row>
    <row r="18" spans="1:11" ht="15.75" thickBot="1" x14ac:dyDescent="0.3">
      <c r="A18" s="52">
        <v>11</v>
      </c>
      <c r="B18" s="53" t="s">
        <v>96</v>
      </c>
      <c r="C18" s="54">
        <v>36511</v>
      </c>
      <c r="D18" s="54">
        <v>39275</v>
      </c>
      <c r="E18" s="54">
        <v>39597</v>
      </c>
      <c r="F18" s="54">
        <v>39597</v>
      </c>
      <c r="G18" s="54">
        <v>41542</v>
      </c>
      <c r="H18" s="54">
        <v>41542</v>
      </c>
      <c r="I18" s="54">
        <v>41599</v>
      </c>
      <c r="J18" s="54">
        <v>41599</v>
      </c>
      <c r="K18" s="54">
        <v>41695</v>
      </c>
    </row>
    <row r="19" spans="1:11" ht="15.75" thickBot="1" x14ac:dyDescent="0.3">
      <c r="A19" s="52">
        <v>12</v>
      </c>
      <c r="B19" s="53" t="s">
        <v>97</v>
      </c>
      <c r="C19" s="31" t="s">
        <v>98</v>
      </c>
      <c r="D19" s="31" t="s">
        <v>98</v>
      </c>
      <c r="E19" s="31" t="s">
        <v>98</v>
      </c>
      <c r="F19" s="31" t="s">
        <v>98</v>
      </c>
      <c r="G19" s="31" t="s">
        <v>98</v>
      </c>
      <c r="H19" s="31" t="s">
        <v>98</v>
      </c>
      <c r="I19" s="31" t="s">
        <v>98</v>
      </c>
      <c r="J19" s="31" t="s">
        <v>98</v>
      </c>
      <c r="K19" s="31" t="s">
        <v>98</v>
      </c>
    </row>
    <row r="20" spans="1:11" ht="15.75" thickBot="1" x14ac:dyDescent="0.3">
      <c r="A20" s="52">
        <v>13</v>
      </c>
      <c r="B20" s="53" t="s">
        <v>99</v>
      </c>
      <c r="C20" s="54">
        <v>43816</v>
      </c>
      <c r="D20" s="54">
        <v>46580</v>
      </c>
      <c r="E20" s="54">
        <v>45075</v>
      </c>
      <c r="F20" s="54">
        <v>45075</v>
      </c>
      <c r="G20" s="54">
        <v>45194</v>
      </c>
      <c r="H20" s="54">
        <v>45194</v>
      </c>
      <c r="I20" s="54">
        <v>45251</v>
      </c>
      <c r="J20" s="54">
        <v>45251</v>
      </c>
      <c r="K20" s="54">
        <v>46078</v>
      </c>
    </row>
    <row r="21" spans="1:11" ht="15.75" thickBot="1" x14ac:dyDescent="0.3">
      <c r="A21" s="52">
        <v>14</v>
      </c>
      <c r="B21" s="53" t="s">
        <v>100</v>
      </c>
      <c r="C21" s="31" t="s">
        <v>101</v>
      </c>
      <c r="D21" s="31" t="s">
        <v>101</v>
      </c>
      <c r="E21" s="31" t="s">
        <v>101</v>
      </c>
      <c r="F21" s="31" t="s">
        <v>101</v>
      </c>
      <c r="G21" s="31" t="s">
        <v>102</v>
      </c>
      <c r="H21" s="31" t="s">
        <v>102</v>
      </c>
      <c r="I21" s="31" t="s">
        <v>102</v>
      </c>
      <c r="J21" s="31" t="s">
        <v>102</v>
      </c>
      <c r="K21" s="31" t="s">
        <v>102</v>
      </c>
    </row>
    <row r="22" spans="1:11" ht="20.25" thickBot="1" x14ac:dyDescent="0.3">
      <c r="A22" s="52">
        <v>15</v>
      </c>
      <c r="B22" s="53" t="s">
        <v>103</v>
      </c>
      <c r="C22" s="54">
        <v>40164</v>
      </c>
      <c r="D22" s="54">
        <v>42928</v>
      </c>
      <c r="E22" s="54">
        <v>43249</v>
      </c>
      <c r="F22" s="54">
        <v>43249</v>
      </c>
      <c r="G22" s="54" t="s">
        <v>102</v>
      </c>
      <c r="H22" s="54" t="s">
        <v>102</v>
      </c>
      <c r="I22" s="54">
        <v>43425</v>
      </c>
      <c r="J22" s="54">
        <v>43425</v>
      </c>
      <c r="K22" s="54">
        <v>44252</v>
      </c>
    </row>
    <row r="23" spans="1:11" ht="18.75" thickBot="1" x14ac:dyDescent="0.3">
      <c r="A23" s="52">
        <v>16</v>
      </c>
      <c r="B23" s="53" t="s">
        <v>104</v>
      </c>
      <c r="C23" s="31" t="s">
        <v>102</v>
      </c>
      <c r="D23" s="31" t="s">
        <v>105</v>
      </c>
      <c r="E23" s="31" t="s">
        <v>105</v>
      </c>
      <c r="F23" s="31" t="s">
        <v>105</v>
      </c>
      <c r="G23" s="31" t="s">
        <v>106</v>
      </c>
      <c r="H23" s="31" t="s">
        <v>106</v>
      </c>
      <c r="I23" s="31" t="s">
        <v>106</v>
      </c>
      <c r="J23" s="31" t="s">
        <v>106</v>
      </c>
      <c r="K23" s="31" t="s">
        <v>106</v>
      </c>
    </row>
    <row r="24" spans="1:11" ht="15.75" thickBot="1" x14ac:dyDescent="0.3">
      <c r="A24" s="27"/>
      <c r="B24" s="27"/>
      <c r="C24" s="31"/>
      <c r="D24" s="31"/>
      <c r="E24" s="31"/>
      <c r="F24" s="31"/>
      <c r="G24" s="31"/>
      <c r="H24" s="31"/>
      <c r="I24" s="31"/>
      <c r="J24" s="31"/>
      <c r="K24" s="31"/>
    </row>
    <row r="25" spans="1:11" ht="15.75" thickBot="1" x14ac:dyDescent="0.3">
      <c r="A25" s="67" t="s">
        <v>107</v>
      </c>
      <c r="B25" s="67"/>
      <c r="C25" s="32"/>
      <c r="D25" s="32"/>
      <c r="E25" s="32"/>
      <c r="F25" s="32"/>
      <c r="G25" s="32"/>
      <c r="H25" s="32"/>
      <c r="I25" s="32"/>
      <c r="J25" s="32"/>
      <c r="K25" s="32"/>
    </row>
    <row r="26" spans="1:11" ht="15.75" thickBot="1" x14ac:dyDescent="0.3">
      <c r="A26" s="52">
        <v>17</v>
      </c>
      <c r="B26" s="53" t="s">
        <v>108</v>
      </c>
      <c r="C26" s="31" t="s">
        <v>109</v>
      </c>
      <c r="D26" s="31" t="s">
        <v>111</v>
      </c>
      <c r="E26" s="31" t="s">
        <v>110</v>
      </c>
      <c r="F26" s="31" t="s">
        <v>110</v>
      </c>
      <c r="G26" s="31" t="s">
        <v>109</v>
      </c>
      <c r="H26" s="31" t="s">
        <v>109</v>
      </c>
      <c r="I26" s="31" t="s">
        <v>109</v>
      </c>
      <c r="J26" s="31" t="s">
        <v>109</v>
      </c>
      <c r="K26" s="31" t="s">
        <v>109</v>
      </c>
    </row>
    <row r="27" spans="1:11" s="45" customFormat="1" ht="45.75" thickBot="1" x14ac:dyDescent="0.3">
      <c r="A27" s="52">
        <v>18</v>
      </c>
      <c r="B27" s="43" t="s">
        <v>112</v>
      </c>
      <c r="C27" s="44">
        <v>4.4999999999999998E-2</v>
      </c>
      <c r="D27" s="44" t="s">
        <v>113</v>
      </c>
      <c r="E27" s="44" t="s">
        <v>114</v>
      </c>
      <c r="F27" s="44" t="s">
        <v>115</v>
      </c>
      <c r="G27" s="44">
        <v>5.8000000000000003E-2</v>
      </c>
      <c r="H27" s="44">
        <v>5.8000000000000003E-2</v>
      </c>
      <c r="I27" s="44" t="s">
        <v>116</v>
      </c>
      <c r="J27" s="44" t="s">
        <v>117</v>
      </c>
      <c r="K27" s="44" t="s">
        <v>118</v>
      </c>
    </row>
    <row r="28" spans="1:11" ht="15.75" thickBot="1" x14ac:dyDescent="0.3">
      <c r="A28" s="52">
        <v>19</v>
      </c>
      <c r="B28" s="53" t="s">
        <v>119</v>
      </c>
      <c r="C28" s="31" t="s">
        <v>120</v>
      </c>
      <c r="D28" s="31" t="s">
        <v>120</v>
      </c>
      <c r="E28" s="31" t="s">
        <v>120</v>
      </c>
      <c r="F28" s="31" t="s">
        <v>120</v>
      </c>
      <c r="G28" s="31" t="s">
        <v>120</v>
      </c>
      <c r="H28" s="31" t="s">
        <v>120</v>
      </c>
      <c r="I28" s="31" t="s">
        <v>120</v>
      </c>
      <c r="J28" s="31" t="s">
        <v>120</v>
      </c>
      <c r="K28" s="31" t="s">
        <v>120</v>
      </c>
    </row>
    <row r="29" spans="1:11" ht="20.25" thickBot="1" x14ac:dyDescent="0.3">
      <c r="A29" s="52" t="s">
        <v>121</v>
      </c>
      <c r="B29" s="53" t="s">
        <v>122</v>
      </c>
      <c r="C29" s="31" t="s">
        <v>123</v>
      </c>
      <c r="D29" s="31" t="s">
        <v>123</v>
      </c>
      <c r="E29" s="31" t="s">
        <v>123</v>
      </c>
      <c r="F29" s="31" t="s">
        <v>123</v>
      </c>
      <c r="G29" s="31" t="s">
        <v>123</v>
      </c>
      <c r="H29" s="31" t="s">
        <v>123</v>
      </c>
      <c r="I29" s="31" t="s">
        <v>123</v>
      </c>
      <c r="J29" s="31" t="s">
        <v>123</v>
      </c>
      <c r="K29" s="31" t="s">
        <v>123</v>
      </c>
    </row>
    <row r="30" spans="1:11" ht="20.25" thickBot="1" x14ac:dyDescent="0.3">
      <c r="A30" s="52" t="s">
        <v>124</v>
      </c>
      <c r="B30" s="53" t="s">
        <v>125</v>
      </c>
      <c r="C30" s="31" t="s">
        <v>123</v>
      </c>
      <c r="D30" s="31" t="s">
        <v>123</v>
      </c>
      <c r="E30" s="31" t="s">
        <v>123</v>
      </c>
      <c r="F30" s="31" t="s">
        <v>123</v>
      </c>
      <c r="G30" s="31" t="s">
        <v>123</v>
      </c>
      <c r="H30" s="31" t="s">
        <v>123</v>
      </c>
      <c r="I30" s="31" t="s">
        <v>123</v>
      </c>
      <c r="J30" s="31" t="s">
        <v>123</v>
      </c>
      <c r="K30" s="31" t="s">
        <v>123</v>
      </c>
    </row>
    <row r="31" spans="1:11" ht="15.75" thickBot="1" x14ac:dyDescent="0.3">
      <c r="A31" s="52">
        <v>21</v>
      </c>
      <c r="B31" s="53" t="s">
        <v>126</v>
      </c>
      <c r="C31" s="31" t="s">
        <v>120</v>
      </c>
      <c r="D31" s="31" t="s">
        <v>101</v>
      </c>
      <c r="E31" s="31" t="s">
        <v>101</v>
      </c>
      <c r="F31" s="31" t="s">
        <v>101</v>
      </c>
      <c r="G31" s="31" t="s">
        <v>120</v>
      </c>
      <c r="H31" s="31" t="s">
        <v>120</v>
      </c>
      <c r="I31" s="31" t="s">
        <v>120</v>
      </c>
      <c r="J31" s="31" t="s">
        <v>120</v>
      </c>
      <c r="K31" s="31" t="s">
        <v>120</v>
      </c>
    </row>
    <row r="32" spans="1:11" ht="15.75" thickBot="1" x14ac:dyDescent="0.3">
      <c r="A32" s="52">
        <v>22</v>
      </c>
      <c r="B32" s="53" t="s">
        <v>127</v>
      </c>
      <c r="C32" s="31" t="s">
        <v>128</v>
      </c>
      <c r="D32" s="31" t="s">
        <v>128</v>
      </c>
      <c r="E32" s="31" t="s">
        <v>128</v>
      </c>
      <c r="F32" s="31" t="s">
        <v>128</v>
      </c>
      <c r="G32" s="31" t="s">
        <v>128</v>
      </c>
      <c r="H32" s="31" t="s">
        <v>128</v>
      </c>
      <c r="I32" s="31" t="s">
        <v>128</v>
      </c>
      <c r="J32" s="31" t="s">
        <v>128</v>
      </c>
      <c r="K32" s="31" t="s">
        <v>128</v>
      </c>
    </row>
    <row r="33" spans="1:11" ht="15.75" thickBot="1" x14ac:dyDescent="0.3">
      <c r="A33" s="52">
        <v>23</v>
      </c>
      <c r="B33" s="53" t="s">
        <v>129</v>
      </c>
      <c r="C33" s="31" t="s">
        <v>130</v>
      </c>
      <c r="D33" s="31" t="s">
        <v>130</v>
      </c>
      <c r="E33" s="31" t="s">
        <v>130</v>
      </c>
      <c r="F33" s="31" t="s">
        <v>130</v>
      </c>
      <c r="G33" s="31" t="s">
        <v>130</v>
      </c>
      <c r="H33" s="31" t="s">
        <v>130</v>
      </c>
      <c r="I33" s="31" t="s">
        <v>130</v>
      </c>
      <c r="J33" s="31" t="s">
        <v>130</v>
      </c>
      <c r="K33" s="31" t="s">
        <v>130</v>
      </c>
    </row>
    <row r="34" spans="1:11" ht="15.75" thickBot="1" x14ac:dyDescent="0.3">
      <c r="A34" s="52">
        <v>24</v>
      </c>
      <c r="B34" s="53" t="s">
        <v>131</v>
      </c>
      <c r="C34" s="31" t="s">
        <v>102</v>
      </c>
      <c r="D34" s="31" t="s">
        <v>102</v>
      </c>
      <c r="E34" s="31" t="s">
        <v>102</v>
      </c>
      <c r="F34" s="31" t="s">
        <v>102</v>
      </c>
      <c r="G34" s="31" t="s">
        <v>102</v>
      </c>
      <c r="H34" s="31" t="s">
        <v>102</v>
      </c>
      <c r="I34" s="31" t="s">
        <v>102</v>
      </c>
      <c r="J34" s="31" t="s">
        <v>102</v>
      </c>
      <c r="K34" s="31" t="s">
        <v>102</v>
      </c>
    </row>
    <row r="35" spans="1:11" ht="15.75" thickBot="1" x14ac:dyDescent="0.3">
      <c r="A35" s="52">
        <v>25</v>
      </c>
      <c r="B35" s="53" t="s">
        <v>132</v>
      </c>
      <c r="C35" s="31" t="s">
        <v>102</v>
      </c>
      <c r="D35" s="31" t="s">
        <v>102</v>
      </c>
      <c r="E35" s="31" t="s">
        <v>102</v>
      </c>
      <c r="F35" s="31" t="s">
        <v>102</v>
      </c>
      <c r="G35" s="31" t="s">
        <v>102</v>
      </c>
      <c r="H35" s="31" t="s">
        <v>102</v>
      </c>
      <c r="I35" s="31" t="s">
        <v>102</v>
      </c>
      <c r="J35" s="31" t="s">
        <v>102</v>
      </c>
      <c r="K35" s="31" t="s">
        <v>102</v>
      </c>
    </row>
    <row r="36" spans="1:11" ht="15.75" thickBot="1" x14ac:dyDescent="0.3">
      <c r="A36" s="52">
        <v>26</v>
      </c>
      <c r="B36" s="53" t="s">
        <v>133</v>
      </c>
      <c r="C36" s="31" t="s">
        <v>102</v>
      </c>
      <c r="D36" s="31" t="s">
        <v>102</v>
      </c>
      <c r="E36" s="31" t="s">
        <v>102</v>
      </c>
      <c r="F36" s="31" t="s">
        <v>102</v>
      </c>
      <c r="G36" s="31" t="s">
        <v>102</v>
      </c>
      <c r="H36" s="31" t="s">
        <v>102</v>
      </c>
      <c r="I36" s="31" t="s">
        <v>102</v>
      </c>
      <c r="J36" s="31" t="s">
        <v>102</v>
      </c>
      <c r="K36" s="31" t="s">
        <v>102</v>
      </c>
    </row>
    <row r="37" spans="1:11" ht="15.75" thickBot="1" x14ac:dyDescent="0.3">
      <c r="A37" s="52">
        <v>27</v>
      </c>
      <c r="B37" s="53" t="s">
        <v>134</v>
      </c>
      <c r="C37" s="31" t="s">
        <v>102</v>
      </c>
      <c r="D37" s="31" t="s">
        <v>102</v>
      </c>
      <c r="E37" s="31" t="s">
        <v>102</v>
      </c>
      <c r="F37" s="31" t="s">
        <v>102</v>
      </c>
      <c r="G37" s="31" t="s">
        <v>102</v>
      </c>
      <c r="H37" s="31" t="s">
        <v>102</v>
      </c>
      <c r="I37" s="31" t="s">
        <v>102</v>
      </c>
      <c r="J37" s="31" t="s">
        <v>102</v>
      </c>
      <c r="K37" s="31" t="s">
        <v>102</v>
      </c>
    </row>
    <row r="38" spans="1:11" ht="20.25" thickBot="1" x14ac:dyDescent="0.3">
      <c r="A38" s="52">
        <v>28</v>
      </c>
      <c r="B38" s="53" t="s">
        <v>135</v>
      </c>
      <c r="C38" s="31" t="s">
        <v>102</v>
      </c>
      <c r="D38" s="31" t="s">
        <v>102</v>
      </c>
      <c r="E38" s="31" t="s">
        <v>102</v>
      </c>
      <c r="F38" s="31" t="s">
        <v>102</v>
      </c>
      <c r="G38" s="31" t="s">
        <v>102</v>
      </c>
      <c r="H38" s="31" t="s">
        <v>102</v>
      </c>
      <c r="I38" s="31" t="s">
        <v>102</v>
      </c>
      <c r="J38" s="31" t="s">
        <v>102</v>
      </c>
      <c r="K38" s="31" t="s">
        <v>102</v>
      </c>
    </row>
    <row r="39" spans="1:11" ht="20.25" thickBot="1" x14ac:dyDescent="0.3">
      <c r="A39" s="52">
        <v>29</v>
      </c>
      <c r="B39" s="53" t="s">
        <v>136</v>
      </c>
      <c r="C39" s="31" t="s">
        <v>102</v>
      </c>
      <c r="D39" s="31" t="s">
        <v>102</v>
      </c>
      <c r="E39" s="31" t="s">
        <v>102</v>
      </c>
      <c r="F39" s="31" t="s">
        <v>102</v>
      </c>
      <c r="G39" s="31" t="s">
        <v>102</v>
      </c>
      <c r="H39" s="31" t="s">
        <v>102</v>
      </c>
      <c r="I39" s="31" t="s">
        <v>102</v>
      </c>
      <c r="J39" s="31" t="s">
        <v>102</v>
      </c>
      <c r="K39" s="31" t="s">
        <v>102</v>
      </c>
    </row>
    <row r="40" spans="1:11" ht="15.75" thickBot="1" x14ac:dyDescent="0.3">
      <c r="A40" s="52">
        <v>30</v>
      </c>
      <c r="B40" s="53" t="s">
        <v>137</v>
      </c>
      <c r="C40" s="31" t="s">
        <v>120</v>
      </c>
      <c r="D40" s="31" t="s">
        <v>120</v>
      </c>
      <c r="E40" s="31" t="s">
        <v>120</v>
      </c>
      <c r="F40" s="31" t="s">
        <v>120</v>
      </c>
      <c r="G40" s="31" t="s">
        <v>120</v>
      </c>
      <c r="H40" s="31" t="s">
        <v>120</v>
      </c>
      <c r="I40" s="31" t="s">
        <v>120</v>
      </c>
      <c r="J40" s="31" t="s">
        <v>120</v>
      </c>
      <c r="K40" s="31" t="s">
        <v>120</v>
      </c>
    </row>
    <row r="41" spans="1:11" ht="15.75" thickBot="1" x14ac:dyDescent="0.3">
      <c r="A41" s="52">
        <v>31</v>
      </c>
      <c r="B41" s="53" t="s">
        <v>138</v>
      </c>
      <c r="C41" s="31" t="s">
        <v>102</v>
      </c>
      <c r="D41" s="31" t="s">
        <v>102</v>
      </c>
      <c r="E41" s="31" t="s">
        <v>102</v>
      </c>
      <c r="F41" s="31" t="s">
        <v>102</v>
      </c>
      <c r="G41" s="31" t="s">
        <v>102</v>
      </c>
      <c r="H41" s="31" t="s">
        <v>102</v>
      </c>
      <c r="I41" s="31" t="s">
        <v>102</v>
      </c>
      <c r="J41" s="31" t="s">
        <v>102</v>
      </c>
      <c r="K41" s="31" t="s">
        <v>102</v>
      </c>
    </row>
    <row r="42" spans="1:11" ht="15.75" thickBot="1" x14ac:dyDescent="0.3">
      <c r="A42" s="52">
        <v>32</v>
      </c>
      <c r="B42" s="53" t="s">
        <v>139</v>
      </c>
      <c r="C42" s="31" t="s">
        <v>102</v>
      </c>
      <c r="D42" s="31" t="s">
        <v>102</v>
      </c>
      <c r="E42" s="31" t="s">
        <v>102</v>
      </c>
      <c r="F42" s="31" t="s">
        <v>102</v>
      </c>
      <c r="G42" s="31" t="s">
        <v>102</v>
      </c>
      <c r="H42" s="31" t="s">
        <v>102</v>
      </c>
      <c r="I42" s="31" t="s">
        <v>102</v>
      </c>
      <c r="J42" s="31" t="s">
        <v>102</v>
      </c>
      <c r="K42" s="31" t="s">
        <v>102</v>
      </c>
    </row>
    <row r="43" spans="1:11" ht="15.75" thickBot="1" x14ac:dyDescent="0.3">
      <c r="A43" s="52">
        <v>33</v>
      </c>
      <c r="B43" s="53" t="s">
        <v>140</v>
      </c>
      <c r="C43" s="31" t="s">
        <v>102</v>
      </c>
      <c r="D43" s="31" t="s">
        <v>102</v>
      </c>
      <c r="E43" s="31" t="s">
        <v>102</v>
      </c>
      <c r="F43" s="31" t="s">
        <v>102</v>
      </c>
      <c r="G43" s="31" t="s">
        <v>102</v>
      </c>
      <c r="H43" s="31" t="s">
        <v>102</v>
      </c>
      <c r="I43" s="31" t="s">
        <v>102</v>
      </c>
      <c r="J43" s="31" t="s">
        <v>102</v>
      </c>
      <c r="K43" s="31" t="s">
        <v>102</v>
      </c>
    </row>
    <row r="44" spans="1:11" ht="20.25" thickBot="1" x14ac:dyDescent="0.3">
      <c r="A44" s="52">
        <v>34</v>
      </c>
      <c r="B44" s="53" t="s">
        <v>141</v>
      </c>
      <c r="C44" s="31" t="s">
        <v>102</v>
      </c>
      <c r="D44" s="31" t="s">
        <v>102</v>
      </c>
      <c r="E44" s="31" t="s">
        <v>102</v>
      </c>
      <c r="F44" s="31" t="s">
        <v>102</v>
      </c>
      <c r="G44" s="31" t="s">
        <v>102</v>
      </c>
      <c r="H44" s="31" t="s">
        <v>102</v>
      </c>
      <c r="I44" s="31" t="s">
        <v>102</v>
      </c>
      <c r="J44" s="31" t="s">
        <v>102</v>
      </c>
      <c r="K44" s="31" t="s">
        <v>102</v>
      </c>
    </row>
    <row r="45" spans="1:11" ht="30" thickBot="1" x14ac:dyDescent="0.3">
      <c r="A45" s="52">
        <v>35</v>
      </c>
      <c r="B45" s="53" t="s">
        <v>142</v>
      </c>
      <c r="C45" s="31" t="s">
        <v>143</v>
      </c>
      <c r="D45" s="31" t="s">
        <v>143</v>
      </c>
      <c r="E45" s="31" t="s">
        <v>143</v>
      </c>
      <c r="F45" s="31" t="s">
        <v>143</v>
      </c>
      <c r="G45" s="31" t="s">
        <v>143</v>
      </c>
      <c r="H45" s="31" t="s">
        <v>143</v>
      </c>
      <c r="I45" s="31" t="s">
        <v>143</v>
      </c>
      <c r="J45" s="31" t="s">
        <v>143</v>
      </c>
      <c r="K45" s="31" t="s">
        <v>143</v>
      </c>
    </row>
    <row r="46" spans="1:11" ht="15.75" thickBot="1" x14ac:dyDescent="0.3">
      <c r="A46" s="52">
        <v>36</v>
      </c>
      <c r="B46" s="53" t="s">
        <v>144</v>
      </c>
      <c r="C46" s="31" t="s">
        <v>120</v>
      </c>
      <c r="D46" s="31" t="s">
        <v>101</v>
      </c>
      <c r="E46" s="31" t="s">
        <v>101</v>
      </c>
      <c r="F46" s="31" t="s">
        <v>101</v>
      </c>
      <c r="G46" s="31" t="s">
        <v>120</v>
      </c>
      <c r="H46" s="31" t="s">
        <v>120</v>
      </c>
      <c r="I46" s="31" t="s">
        <v>120</v>
      </c>
      <c r="J46" s="31" t="s">
        <v>120</v>
      </c>
      <c r="K46" s="31" t="s">
        <v>120</v>
      </c>
    </row>
    <row r="47" spans="1:11" ht="15.75" thickBot="1" x14ac:dyDescent="0.3">
      <c r="A47" s="52">
        <v>37</v>
      </c>
      <c r="B47" s="53" t="s">
        <v>145</v>
      </c>
      <c r="C47" s="31"/>
      <c r="D47" s="31" t="s">
        <v>146</v>
      </c>
      <c r="E47" s="31" t="s">
        <v>146</v>
      </c>
      <c r="F47" s="31" t="s">
        <v>146</v>
      </c>
      <c r="G47" s="31"/>
      <c r="H47" s="31"/>
      <c r="I47" s="31"/>
      <c r="J47" s="31"/>
      <c r="K47" s="31"/>
    </row>
  </sheetData>
  <sheetProtection password="84A1" sheet="1" objects="1" scenarios="1"/>
  <mergeCells count="3">
    <mergeCell ref="A8:B8"/>
    <mergeCell ref="A25:B25"/>
    <mergeCell ref="A2:K2"/>
  </mergeCells>
  <pageMargins left="0.7" right="0.7" top="0.75" bottom="0.75" header="0.3" footer="0.3"/>
  <pageSetup paperSize="9" scale="53" orientation="landscape" r:id="rId1"/>
  <rowBreaks count="1" manualBreakCount="1">
    <brk id="24" max="16383" man="1"/>
  </rowBreaks>
  <colBreaks count="1" manualBreakCount="1">
    <brk id="11"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3"/>
  <sheetViews>
    <sheetView zoomScale="115" zoomScaleNormal="115" workbookViewId="0">
      <selection activeCell="D165" sqref="D165"/>
    </sheetView>
  </sheetViews>
  <sheetFormatPr defaultColWidth="23.42578125" defaultRowHeight="15" x14ac:dyDescent="0.25"/>
  <cols>
    <col min="1" max="1" width="4.5703125" style="3" customWidth="1"/>
    <col min="2" max="2" width="57.5703125" style="17" customWidth="1"/>
    <col min="3" max="3" width="18.85546875" style="3" customWidth="1"/>
    <col min="4" max="7" width="10.7109375" style="3" customWidth="1"/>
  </cols>
  <sheetData>
    <row r="2" spans="1:8" x14ac:dyDescent="0.25">
      <c r="A2" s="65"/>
      <c r="B2" s="65"/>
      <c r="C2" s="65"/>
      <c r="D2" s="65"/>
      <c r="E2" s="65"/>
      <c r="F2" s="65"/>
      <c r="G2" s="65"/>
    </row>
    <row r="3" spans="1:8" ht="15.75" thickBot="1" x14ac:dyDescent="0.3">
      <c r="A3" s="5"/>
      <c r="B3" s="18"/>
      <c r="C3" s="19"/>
      <c r="D3" s="72">
        <v>42369</v>
      </c>
      <c r="E3" s="72"/>
      <c r="F3" s="72">
        <v>42004</v>
      </c>
      <c r="G3" s="72"/>
    </row>
    <row r="4" spans="1:8" ht="90.75" thickBot="1" x14ac:dyDescent="0.3">
      <c r="A4" s="6"/>
      <c r="B4" s="55"/>
      <c r="C4" s="6" t="s">
        <v>147</v>
      </c>
      <c r="D4" s="6" t="s">
        <v>148</v>
      </c>
      <c r="E4" s="6" t="s">
        <v>149</v>
      </c>
      <c r="F4" s="6" t="s">
        <v>148</v>
      </c>
      <c r="G4" s="6" t="s">
        <v>149</v>
      </c>
    </row>
    <row r="5" spans="1:8" ht="15.75" thickBot="1" x14ac:dyDescent="0.3">
      <c r="A5" s="67" t="s">
        <v>371</v>
      </c>
      <c r="B5" s="67"/>
      <c r="C5" s="67"/>
      <c r="D5" s="20"/>
      <c r="E5" s="20"/>
      <c r="F5" s="20"/>
      <c r="G5" s="20"/>
    </row>
    <row r="6" spans="1:8" ht="15.75" thickBot="1" x14ac:dyDescent="0.3">
      <c r="A6" s="68">
        <v>1</v>
      </c>
      <c r="B6" s="70" t="s">
        <v>150</v>
      </c>
      <c r="C6" s="56" t="s">
        <v>151</v>
      </c>
      <c r="D6" s="80">
        <f>17049.035889+18.227111</f>
        <v>17067.262999999999</v>
      </c>
      <c r="E6" s="80"/>
      <c r="F6" s="77">
        <v>17067</v>
      </c>
      <c r="G6" s="77"/>
    </row>
    <row r="7" spans="1:8" ht="15.75" thickBot="1" x14ac:dyDescent="0.3">
      <c r="A7" s="69"/>
      <c r="B7" s="71"/>
      <c r="C7" s="56" t="s">
        <v>152</v>
      </c>
      <c r="D7" s="81"/>
      <c r="E7" s="81"/>
      <c r="F7" s="79"/>
      <c r="G7" s="79"/>
    </row>
    <row r="8" spans="1:8" ht="15.75" thickBot="1" x14ac:dyDescent="0.3">
      <c r="A8" s="55"/>
      <c r="B8" s="56" t="s">
        <v>153</v>
      </c>
      <c r="C8" s="56" t="s">
        <v>152</v>
      </c>
      <c r="D8" s="57">
        <f>D6</f>
        <v>17067.262999999999</v>
      </c>
      <c r="E8" s="57"/>
      <c r="F8" s="58">
        <v>17067</v>
      </c>
      <c r="G8" s="58"/>
    </row>
    <row r="9" spans="1:8" ht="15.75" thickBot="1" x14ac:dyDescent="0.3">
      <c r="A9" s="55">
        <v>2</v>
      </c>
      <c r="B9" s="56" t="s">
        <v>154</v>
      </c>
      <c r="C9" s="56" t="s">
        <v>155</v>
      </c>
      <c r="D9" s="57">
        <f>15613.505</f>
        <v>15613.504999999999</v>
      </c>
      <c r="E9" s="57"/>
      <c r="F9" s="58">
        <v>12857</v>
      </c>
      <c r="G9" s="58"/>
    </row>
    <row r="10" spans="1:8" ht="20.25" thickBot="1" x14ac:dyDescent="0.3">
      <c r="A10" s="55">
        <v>3</v>
      </c>
      <c r="B10" s="56" t="s">
        <v>156</v>
      </c>
      <c r="C10" s="56" t="s">
        <v>157</v>
      </c>
      <c r="D10" s="57">
        <v>5717</v>
      </c>
      <c r="E10" s="57"/>
      <c r="F10" s="58">
        <v>5479</v>
      </c>
      <c r="G10" s="58"/>
    </row>
    <row r="11" spans="1:8" ht="15.75" thickBot="1" x14ac:dyDescent="0.3">
      <c r="A11" s="55" t="s">
        <v>158</v>
      </c>
      <c r="B11" s="56" t="s">
        <v>159</v>
      </c>
      <c r="C11" s="56" t="s">
        <v>160</v>
      </c>
      <c r="D11" s="57"/>
      <c r="E11" s="57"/>
      <c r="F11" s="58"/>
      <c r="G11" s="58"/>
    </row>
    <row r="12" spans="1:8" ht="20.25" thickBot="1" x14ac:dyDescent="0.3">
      <c r="A12" s="55">
        <v>4</v>
      </c>
      <c r="B12" s="56" t="s">
        <v>162</v>
      </c>
      <c r="C12" s="56" t="s">
        <v>163</v>
      </c>
      <c r="D12" s="57"/>
      <c r="E12" s="57"/>
      <c r="F12" s="58"/>
      <c r="G12" s="58"/>
    </row>
    <row r="13" spans="1:8" ht="15.75" thickBot="1" x14ac:dyDescent="0.3">
      <c r="A13" s="55" t="s">
        <v>17</v>
      </c>
      <c r="B13" s="56" t="s">
        <v>164</v>
      </c>
      <c r="C13" s="56" t="s">
        <v>165</v>
      </c>
      <c r="D13" s="57"/>
      <c r="E13" s="57" t="s">
        <v>17</v>
      </c>
      <c r="F13" s="58"/>
      <c r="G13" s="58"/>
    </row>
    <row r="14" spans="1:8" ht="15.75" thickBot="1" x14ac:dyDescent="0.3">
      <c r="A14" s="55">
        <v>5</v>
      </c>
      <c r="B14" s="56" t="s">
        <v>166</v>
      </c>
      <c r="C14" s="56" t="s">
        <v>167</v>
      </c>
      <c r="D14" s="57">
        <v>305.07799999999997</v>
      </c>
      <c r="E14" s="57"/>
      <c r="F14" s="58">
        <v>265</v>
      </c>
      <c r="G14" s="58"/>
    </row>
    <row r="15" spans="1:8" ht="15.75" thickBot="1" x14ac:dyDescent="0.3">
      <c r="A15" s="55" t="s">
        <v>39</v>
      </c>
      <c r="B15" s="56" t="s">
        <v>168</v>
      </c>
      <c r="C15" s="56" t="s">
        <v>169</v>
      </c>
      <c r="D15" s="57">
        <f>2459.378</f>
        <v>2459.3780000000002</v>
      </c>
      <c r="E15" s="57"/>
      <c r="F15" s="58">
        <v>2661</v>
      </c>
      <c r="G15" s="58"/>
    </row>
    <row r="16" spans="1:8" ht="15.75" thickBot="1" x14ac:dyDescent="0.3">
      <c r="A16" s="21">
        <v>6</v>
      </c>
      <c r="B16" s="63" t="s">
        <v>372</v>
      </c>
      <c r="C16" s="56"/>
      <c r="D16" s="49">
        <f>D6+D9+D10+D14+D15</f>
        <v>41162.223999999995</v>
      </c>
      <c r="E16" s="57"/>
      <c r="F16" s="58">
        <v>38329</v>
      </c>
      <c r="G16" s="58"/>
      <c r="H16" s="48" t="s">
        <v>17</v>
      </c>
    </row>
    <row r="17" spans="1:7" ht="15.75" thickBot="1" x14ac:dyDescent="0.3">
      <c r="A17" s="55"/>
      <c r="B17" s="56"/>
      <c r="C17" s="56"/>
      <c r="D17" s="49"/>
      <c r="E17" s="57"/>
      <c r="F17" s="58"/>
      <c r="G17" s="58"/>
    </row>
    <row r="18" spans="1:7" ht="15.75" thickBot="1" x14ac:dyDescent="0.3">
      <c r="A18" s="67" t="s">
        <v>373</v>
      </c>
      <c r="B18" s="67"/>
      <c r="C18" s="67"/>
      <c r="D18" s="50"/>
      <c r="E18" s="58"/>
      <c r="F18" s="58"/>
      <c r="G18" s="58"/>
    </row>
    <row r="19" spans="1:7" ht="15.75" thickBot="1" x14ac:dyDescent="0.3">
      <c r="A19" s="55">
        <v>7</v>
      </c>
      <c r="B19" s="56" t="s">
        <v>170</v>
      </c>
      <c r="C19" s="56" t="s">
        <v>171</v>
      </c>
      <c r="D19" s="57">
        <v>-44.113</v>
      </c>
      <c r="E19" s="57"/>
      <c r="F19" s="58">
        <v>-35</v>
      </c>
      <c r="G19" s="58"/>
    </row>
    <row r="20" spans="1:7" ht="15.75" thickBot="1" x14ac:dyDescent="0.3">
      <c r="A20" s="55">
        <v>8</v>
      </c>
      <c r="B20" s="56" t="s">
        <v>172</v>
      </c>
      <c r="C20" s="56" t="s">
        <v>173</v>
      </c>
      <c r="D20" s="57">
        <v>-626.85599999999999</v>
      </c>
      <c r="E20" s="49">
        <v>-940.28399999999999</v>
      </c>
      <c r="F20" s="58">
        <v>-331</v>
      </c>
      <c r="G20" s="58">
        <v>-1324</v>
      </c>
    </row>
    <row r="21" spans="1:7" ht="15.75" thickBot="1" x14ac:dyDescent="0.3">
      <c r="A21" s="55">
        <v>9</v>
      </c>
      <c r="B21" s="56" t="s">
        <v>174</v>
      </c>
      <c r="C21" s="56"/>
      <c r="D21" s="57"/>
      <c r="E21" s="57"/>
      <c r="F21" s="58"/>
      <c r="G21" s="58"/>
    </row>
    <row r="22" spans="1:7" ht="30" thickBot="1" x14ac:dyDescent="0.3">
      <c r="A22" s="55">
        <v>10</v>
      </c>
      <c r="B22" s="56" t="s">
        <v>175</v>
      </c>
      <c r="C22" s="56" t="s">
        <v>176</v>
      </c>
      <c r="D22" s="57">
        <v>-112.6148</v>
      </c>
      <c r="E22" s="57">
        <f>-281.537+112.648</f>
        <v>-168.88899999999998</v>
      </c>
      <c r="F22" s="58">
        <v>-54</v>
      </c>
      <c r="G22" s="58">
        <v>-217</v>
      </c>
    </row>
    <row r="23" spans="1:7" ht="15.75" thickBot="1" x14ac:dyDescent="0.3">
      <c r="A23" s="55">
        <v>11</v>
      </c>
      <c r="B23" s="56" t="s">
        <v>177</v>
      </c>
      <c r="C23" s="56" t="s">
        <v>178</v>
      </c>
      <c r="D23" s="57">
        <v>-675.08</v>
      </c>
      <c r="E23" s="57" t="s">
        <v>17</v>
      </c>
      <c r="F23" s="58">
        <v>-875</v>
      </c>
      <c r="G23" s="58"/>
    </row>
    <row r="24" spans="1:7" ht="15.75" thickBot="1" x14ac:dyDescent="0.3">
      <c r="A24" s="68">
        <v>12</v>
      </c>
      <c r="B24" s="70" t="s">
        <v>179</v>
      </c>
      <c r="C24" s="56" t="s">
        <v>180</v>
      </c>
      <c r="D24" s="57">
        <v>-453.82312999999999</v>
      </c>
      <c r="E24" s="57">
        <v>-680.73469499999999</v>
      </c>
      <c r="F24" s="58">
        <v>-263</v>
      </c>
      <c r="G24" s="58">
        <v>-1051</v>
      </c>
    </row>
    <row r="25" spans="1:7" ht="15.75" thickBot="1" x14ac:dyDescent="0.3">
      <c r="A25" s="69"/>
      <c r="B25" s="71"/>
      <c r="C25" s="56" t="s">
        <v>181</v>
      </c>
      <c r="D25" s="57"/>
      <c r="E25" s="57"/>
      <c r="F25" s="58"/>
      <c r="G25" s="58"/>
    </row>
    <row r="26" spans="1:7" ht="15.75" thickBot="1" x14ac:dyDescent="0.3">
      <c r="A26" s="55">
        <v>13</v>
      </c>
      <c r="B26" s="56" t="s">
        <v>182</v>
      </c>
      <c r="C26" s="56" t="s">
        <v>183</v>
      </c>
      <c r="D26" s="57"/>
      <c r="E26" s="57"/>
      <c r="F26" s="58"/>
      <c r="G26" s="58"/>
    </row>
    <row r="27" spans="1:7" ht="20.25" thickBot="1" x14ac:dyDescent="0.3">
      <c r="A27" s="55">
        <v>14</v>
      </c>
      <c r="B27" s="56" t="s">
        <v>184</v>
      </c>
      <c r="C27" s="56" t="s">
        <v>185</v>
      </c>
      <c r="D27" s="57">
        <f>89.424-52.712+31.6272</f>
        <v>68.339200000000005</v>
      </c>
      <c r="E27" s="57">
        <v>-31.627199999999998</v>
      </c>
      <c r="F27" s="58">
        <v>202</v>
      </c>
      <c r="G27" s="58">
        <v>-37</v>
      </c>
    </row>
    <row r="28" spans="1:7" ht="15.75" thickBot="1" x14ac:dyDescent="0.3">
      <c r="A28" s="55">
        <v>15</v>
      </c>
      <c r="B28" s="56" t="s">
        <v>186</v>
      </c>
      <c r="C28" s="56" t="s">
        <v>187</v>
      </c>
      <c r="D28" s="57">
        <f>-643.367+386.0202</f>
        <v>-257.34679999999997</v>
      </c>
      <c r="E28" s="57">
        <v>-386.02</v>
      </c>
      <c r="F28" s="58">
        <v>-118</v>
      </c>
      <c r="G28" s="58">
        <v>-471</v>
      </c>
    </row>
    <row r="29" spans="1:7" ht="20.25" thickBot="1" x14ac:dyDescent="0.3">
      <c r="A29" s="55">
        <v>16</v>
      </c>
      <c r="B29" s="56" t="s">
        <v>188</v>
      </c>
      <c r="C29" s="56" t="s">
        <v>189</v>
      </c>
      <c r="D29" s="57">
        <v>-18.227111000000001</v>
      </c>
      <c r="E29" s="57"/>
      <c r="F29" s="58">
        <v>-46</v>
      </c>
      <c r="G29" s="58"/>
    </row>
    <row r="30" spans="1:7" ht="30" thickBot="1" x14ac:dyDescent="0.3">
      <c r="A30" s="55">
        <v>17</v>
      </c>
      <c r="B30" s="56" t="s">
        <v>190</v>
      </c>
      <c r="C30" s="56" t="s">
        <v>191</v>
      </c>
      <c r="D30" s="57"/>
      <c r="E30" s="57"/>
      <c r="F30" s="58"/>
      <c r="G30" s="58"/>
    </row>
    <row r="31" spans="1:7" ht="23.25" customHeight="1" thickBot="1" x14ac:dyDescent="0.3">
      <c r="A31" s="68">
        <v>18</v>
      </c>
      <c r="B31" s="70" t="s">
        <v>192</v>
      </c>
      <c r="C31" s="56" t="s">
        <v>193</v>
      </c>
      <c r="D31" s="57"/>
      <c r="E31" s="57"/>
      <c r="F31" s="58"/>
      <c r="G31" s="58"/>
    </row>
    <row r="32" spans="1:7" ht="20.25" customHeight="1" thickBot="1" x14ac:dyDescent="0.3">
      <c r="A32" s="69"/>
      <c r="B32" s="71"/>
      <c r="C32" s="56" t="s">
        <v>194</v>
      </c>
      <c r="D32" s="57"/>
      <c r="E32" s="57"/>
      <c r="F32" s="58"/>
      <c r="G32" s="58"/>
    </row>
    <row r="33" spans="1:7" ht="15.75" thickBot="1" x14ac:dyDescent="0.3">
      <c r="A33" s="68">
        <v>19</v>
      </c>
      <c r="B33" s="70" t="s">
        <v>195</v>
      </c>
      <c r="C33" s="56" t="s">
        <v>196</v>
      </c>
      <c r="D33" s="80"/>
      <c r="E33" s="80"/>
      <c r="F33" s="77">
        <v>-17</v>
      </c>
      <c r="G33" s="77">
        <v>-68</v>
      </c>
    </row>
    <row r="34" spans="1:7" ht="15.75" thickBot="1" x14ac:dyDescent="0.3">
      <c r="A34" s="73"/>
      <c r="B34" s="74"/>
      <c r="C34" s="56" t="s">
        <v>197</v>
      </c>
      <c r="D34" s="93"/>
      <c r="E34" s="93"/>
      <c r="F34" s="78"/>
      <c r="G34" s="78"/>
    </row>
    <row r="35" spans="1:7" ht="15.75" thickBot="1" x14ac:dyDescent="0.3">
      <c r="A35" s="69"/>
      <c r="B35" s="71"/>
      <c r="C35" s="56" t="s">
        <v>198</v>
      </c>
      <c r="D35" s="81"/>
      <c r="E35" s="81"/>
      <c r="F35" s="79"/>
      <c r="G35" s="79"/>
    </row>
    <row r="36" spans="1:7" ht="15.75" thickBot="1" x14ac:dyDescent="0.3">
      <c r="A36" s="55">
        <v>20</v>
      </c>
      <c r="B36" s="56" t="s">
        <v>199</v>
      </c>
      <c r="C36" s="56"/>
      <c r="D36" s="57"/>
      <c r="E36" s="57"/>
      <c r="F36" s="58"/>
      <c r="G36" s="58"/>
    </row>
    <row r="37" spans="1:7" ht="20.25" thickBot="1" x14ac:dyDescent="0.3">
      <c r="A37" s="55" t="s">
        <v>200</v>
      </c>
      <c r="B37" s="56" t="s">
        <v>201</v>
      </c>
      <c r="C37" s="56" t="s">
        <v>202</v>
      </c>
      <c r="D37" s="57"/>
      <c r="E37" s="57"/>
      <c r="F37" s="58"/>
      <c r="G37" s="58"/>
    </row>
    <row r="38" spans="1:7" ht="15.75" thickBot="1" x14ac:dyDescent="0.3">
      <c r="A38" s="55" t="s">
        <v>203</v>
      </c>
      <c r="B38" s="56" t="s">
        <v>204</v>
      </c>
      <c r="C38" s="56" t="s">
        <v>205</v>
      </c>
      <c r="D38" s="57"/>
      <c r="E38" s="57"/>
      <c r="F38" s="58"/>
      <c r="G38" s="58"/>
    </row>
    <row r="39" spans="1:7" ht="15.75" thickBot="1" x14ac:dyDescent="0.3">
      <c r="A39" s="68" t="s">
        <v>206</v>
      </c>
      <c r="B39" s="70" t="s">
        <v>207</v>
      </c>
      <c r="C39" s="56" t="s">
        <v>208</v>
      </c>
      <c r="D39" s="80"/>
      <c r="E39" s="80"/>
      <c r="F39" s="77"/>
      <c r="G39" s="77"/>
    </row>
    <row r="40" spans="1:7" ht="15.75" thickBot="1" x14ac:dyDescent="0.3">
      <c r="A40" s="73"/>
      <c r="B40" s="74"/>
      <c r="C40" s="56" t="s">
        <v>209</v>
      </c>
      <c r="D40" s="93"/>
      <c r="E40" s="93"/>
      <c r="F40" s="78"/>
      <c r="G40" s="78"/>
    </row>
    <row r="41" spans="1:7" ht="15.75" thickBot="1" x14ac:dyDescent="0.3">
      <c r="A41" s="73"/>
      <c r="B41" s="74"/>
      <c r="C41" s="56" t="s">
        <v>210</v>
      </c>
      <c r="D41" s="93"/>
      <c r="E41" s="93"/>
      <c r="F41" s="78"/>
      <c r="G41" s="78"/>
    </row>
    <row r="42" spans="1:7" ht="15.75" thickBot="1" x14ac:dyDescent="0.3">
      <c r="A42" s="69"/>
      <c r="B42" s="71"/>
      <c r="C42" s="56">
        <v>258</v>
      </c>
      <c r="D42" s="81"/>
      <c r="E42" s="81"/>
      <c r="F42" s="79"/>
      <c r="G42" s="79"/>
    </row>
    <row r="43" spans="1:7" ht="15.75" thickBot="1" x14ac:dyDescent="0.3">
      <c r="A43" s="55" t="s">
        <v>211</v>
      </c>
      <c r="B43" s="56" t="s">
        <v>212</v>
      </c>
      <c r="C43" s="56" t="s">
        <v>213</v>
      </c>
      <c r="D43" s="57"/>
      <c r="E43" s="57"/>
      <c r="F43" s="58"/>
      <c r="G43" s="58"/>
    </row>
    <row r="44" spans="1:7" ht="15.75" thickBot="1" x14ac:dyDescent="0.3">
      <c r="A44" s="68">
        <v>21</v>
      </c>
      <c r="B44" s="70" t="s">
        <v>214</v>
      </c>
      <c r="C44" s="56" t="s">
        <v>215</v>
      </c>
      <c r="D44" s="80"/>
      <c r="E44" s="80"/>
      <c r="F44" s="75"/>
      <c r="G44" s="75"/>
    </row>
    <row r="45" spans="1:7" ht="15.75" thickBot="1" x14ac:dyDescent="0.3">
      <c r="A45" s="69"/>
      <c r="B45" s="71"/>
      <c r="C45" s="56" t="s">
        <v>216</v>
      </c>
      <c r="D45" s="81"/>
      <c r="E45" s="81"/>
      <c r="F45" s="76"/>
      <c r="G45" s="76"/>
    </row>
    <row r="46" spans="1:7" ht="15.75" thickBot="1" x14ac:dyDescent="0.3">
      <c r="A46" s="55">
        <v>22</v>
      </c>
      <c r="B46" s="56" t="s">
        <v>217</v>
      </c>
      <c r="C46" s="56" t="s">
        <v>218</v>
      </c>
      <c r="D46" s="57"/>
      <c r="E46" s="57"/>
      <c r="F46" s="58"/>
      <c r="G46" s="58"/>
    </row>
    <row r="47" spans="1:7" ht="15.75" thickBot="1" x14ac:dyDescent="0.3">
      <c r="A47" s="68">
        <v>23</v>
      </c>
      <c r="B47" s="70" t="s">
        <v>219</v>
      </c>
      <c r="C47" s="56" t="s">
        <v>220</v>
      </c>
      <c r="D47" s="80"/>
      <c r="E47" s="80"/>
      <c r="F47" s="75"/>
      <c r="G47" s="75"/>
    </row>
    <row r="48" spans="1:7" ht="15.75" thickBot="1" x14ac:dyDescent="0.3">
      <c r="A48" s="69"/>
      <c r="B48" s="71"/>
      <c r="C48" s="56" t="s">
        <v>221</v>
      </c>
      <c r="D48" s="81"/>
      <c r="E48" s="81"/>
      <c r="F48" s="76"/>
      <c r="G48" s="76"/>
    </row>
    <row r="49" spans="1:7" ht="15.75" thickBot="1" x14ac:dyDescent="0.3">
      <c r="A49" s="55">
        <v>24</v>
      </c>
      <c r="B49" s="56" t="s">
        <v>199</v>
      </c>
      <c r="C49" s="56"/>
      <c r="D49" s="57"/>
      <c r="E49" s="57"/>
      <c r="F49" s="58"/>
      <c r="G49" s="58"/>
    </row>
    <row r="50" spans="1:7" ht="15.75" thickBot="1" x14ac:dyDescent="0.3">
      <c r="A50" s="68">
        <v>25</v>
      </c>
      <c r="B50" s="70" t="s">
        <v>222</v>
      </c>
      <c r="C50" s="56" t="s">
        <v>215</v>
      </c>
      <c r="D50" s="80"/>
      <c r="E50" s="80"/>
      <c r="F50" s="75"/>
      <c r="G50" s="75"/>
    </row>
    <row r="51" spans="1:7" ht="15.75" thickBot="1" x14ac:dyDescent="0.3">
      <c r="A51" s="69"/>
      <c r="B51" s="71"/>
      <c r="C51" s="56" t="s">
        <v>216</v>
      </c>
      <c r="D51" s="81"/>
      <c r="E51" s="81"/>
      <c r="F51" s="76"/>
      <c r="G51" s="76"/>
    </row>
    <row r="52" spans="1:7" ht="15.75" thickBot="1" x14ac:dyDescent="0.3">
      <c r="A52" s="55" t="s">
        <v>223</v>
      </c>
      <c r="B52" s="56" t="s">
        <v>224</v>
      </c>
      <c r="C52" s="56" t="s">
        <v>225</v>
      </c>
      <c r="D52" s="57"/>
      <c r="E52" s="57"/>
      <c r="F52" s="58"/>
      <c r="G52" s="58"/>
    </row>
    <row r="53" spans="1:7" ht="15.75" thickBot="1" x14ac:dyDescent="0.3">
      <c r="A53" s="55" t="s">
        <v>226</v>
      </c>
      <c r="B53" s="56" t="s">
        <v>227</v>
      </c>
      <c r="C53" s="56" t="s">
        <v>228</v>
      </c>
      <c r="D53" s="57"/>
      <c r="E53" s="57"/>
      <c r="F53" s="58"/>
      <c r="G53" s="58"/>
    </row>
    <row r="54" spans="1:7" ht="20.25" thickBot="1" x14ac:dyDescent="0.3">
      <c r="A54" s="55">
        <v>26</v>
      </c>
      <c r="B54" s="56" t="s">
        <v>229</v>
      </c>
      <c r="C54" s="56"/>
      <c r="D54" s="49">
        <f>D55+D59</f>
        <v>-2288.779</v>
      </c>
      <c r="E54" s="57"/>
      <c r="F54" s="58">
        <v>-3536</v>
      </c>
      <c r="G54" s="58"/>
    </row>
    <row r="55" spans="1:7" ht="20.25" thickBot="1" x14ac:dyDescent="0.3">
      <c r="A55" s="55" t="s">
        <v>34</v>
      </c>
      <c r="B55" s="56" t="s">
        <v>230</v>
      </c>
      <c r="C55" s="56"/>
      <c r="D55" s="49">
        <f>D56+D57+D58</f>
        <v>-2533.2078000000001</v>
      </c>
      <c r="E55" s="57"/>
      <c r="F55" s="58">
        <v>-3906</v>
      </c>
      <c r="G55" s="58"/>
    </row>
    <row r="56" spans="1:7" ht="20.25" thickBot="1" x14ac:dyDescent="0.3">
      <c r="A56" s="55"/>
      <c r="B56" s="56" t="s">
        <v>231</v>
      </c>
      <c r="C56" s="56">
        <v>468</v>
      </c>
      <c r="D56" s="49">
        <f>-325.888*0.6</f>
        <v>-195.53279999999998</v>
      </c>
      <c r="E56" s="57"/>
      <c r="F56" s="58">
        <v>-291</v>
      </c>
      <c r="G56" s="58"/>
    </row>
    <row r="57" spans="1:7" ht="15.75" thickBot="1" x14ac:dyDescent="0.3">
      <c r="A57" s="55"/>
      <c r="B57" s="56" t="s">
        <v>232</v>
      </c>
      <c r="C57" s="56">
        <v>468</v>
      </c>
      <c r="D57" s="49">
        <f>-2632.905*0.6</f>
        <v>-1579.7430000000002</v>
      </c>
      <c r="E57" s="57"/>
      <c r="F57" s="58">
        <v>-2018</v>
      </c>
      <c r="G57" s="58"/>
    </row>
    <row r="58" spans="1:7" ht="15.75" thickBot="1" x14ac:dyDescent="0.3">
      <c r="A58" s="55"/>
      <c r="B58" s="56" t="s">
        <v>233</v>
      </c>
      <c r="C58" s="56">
        <v>468</v>
      </c>
      <c r="D58" s="49">
        <f>-1263.22*0.6</f>
        <v>-757.93200000000002</v>
      </c>
      <c r="E58" s="57"/>
      <c r="F58" s="58">
        <v>-1597</v>
      </c>
      <c r="G58" s="58"/>
    </row>
    <row r="59" spans="1:7" ht="20.25" thickBot="1" x14ac:dyDescent="0.3">
      <c r="A59" s="55" t="s">
        <v>36</v>
      </c>
      <c r="B59" s="56" t="s">
        <v>234</v>
      </c>
      <c r="C59" s="56">
        <v>481</v>
      </c>
      <c r="D59" s="49">
        <v>244.4288</v>
      </c>
      <c r="E59" s="57"/>
      <c r="F59" s="58">
        <v>370</v>
      </c>
      <c r="G59" s="58"/>
    </row>
    <row r="60" spans="1:7" ht="15.75" thickBot="1" x14ac:dyDescent="0.3">
      <c r="A60" s="55"/>
      <c r="B60" s="56" t="s">
        <v>235</v>
      </c>
      <c r="C60" s="56">
        <v>481</v>
      </c>
      <c r="D60" s="49">
        <v>244.4288</v>
      </c>
      <c r="E60" s="57"/>
      <c r="F60" s="58">
        <v>370</v>
      </c>
      <c r="G60" s="58"/>
    </row>
    <row r="61" spans="1:7" ht="20.25" thickBot="1" x14ac:dyDescent="0.3">
      <c r="A61" s="55">
        <v>27</v>
      </c>
      <c r="B61" s="56" t="s">
        <v>236</v>
      </c>
      <c r="C61" s="56" t="s">
        <v>237</v>
      </c>
      <c r="D61" s="57"/>
      <c r="E61" s="57"/>
      <c r="F61" s="58" t="s">
        <v>161</v>
      </c>
      <c r="G61" s="58"/>
    </row>
    <row r="62" spans="1:7" ht="15.75" thickBot="1" x14ac:dyDescent="0.3">
      <c r="A62" s="21">
        <v>28</v>
      </c>
      <c r="B62" s="63" t="s">
        <v>238</v>
      </c>
      <c r="C62" s="63"/>
      <c r="D62" s="57">
        <f>D19+D20+D22+D23+D24+D26+D27+D28+D29+D33+D54</f>
        <v>-4408.5006410000005</v>
      </c>
      <c r="E62" s="57"/>
      <c r="F62" s="58">
        <v>-5073</v>
      </c>
      <c r="G62" s="58"/>
    </row>
    <row r="63" spans="1:7" ht="15.75" thickBot="1" x14ac:dyDescent="0.3">
      <c r="A63" s="21">
        <v>29</v>
      </c>
      <c r="B63" s="63" t="s">
        <v>239</v>
      </c>
      <c r="C63" s="63"/>
      <c r="D63" s="57">
        <f>D16+D62</f>
        <v>36753.723358999996</v>
      </c>
      <c r="E63" s="57"/>
      <c r="F63" s="58">
        <v>33256</v>
      </c>
      <c r="G63" s="58"/>
    </row>
    <row r="64" spans="1:7" ht="15.75" thickBot="1" x14ac:dyDescent="0.3">
      <c r="A64" s="55"/>
      <c r="B64" s="56"/>
      <c r="C64" s="56"/>
      <c r="D64" s="57"/>
      <c r="E64" s="57"/>
      <c r="F64" s="58"/>
      <c r="G64" s="58"/>
    </row>
    <row r="65" spans="1:7" ht="15.75" thickBot="1" x14ac:dyDescent="0.3">
      <c r="A65" s="67" t="s">
        <v>374</v>
      </c>
      <c r="B65" s="67"/>
      <c r="C65" s="67"/>
      <c r="D65" s="64"/>
      <c r="E65" s="64"/>
      <c r="F65" s="58"/>
      <c r="G65" s="58"/>
    </row>
    <row r="66" spans="1:7" ht="15.75" thickBot="1" x14ac:dyDescent="0.3">
      <c r="A66" s="55">
        <v>30</v>
      </c>
      <c r="B66" s="27" t="s">
        <v>150</v>
      </c>
      <c r="C66" s="27" t="s">
        <v>240</v>
      </c>
      <c r="D66" s="57">
        <v>3530.6779999999999</v>
      </c>
      <c r="E66" s="57"/>
      <c r="F66" s="58">
        <v>1988</v>
      </c>
      <c r="G66" s="58"/>
    </row>
    <row r="67" spans="1:7" ht="15.75" thickBot="1" x14ac:dyDescent="0.3">
      <c r="A67" s="55">
        <v>31</v>
      </c>
      <c r="B67" s="27" t="s">
        <v>241</v>
      </c>
      <c r="C67" s="27"/>
      <c r="D67" s="57"/>
      <c r="E67" s="57"/>
      <c r="F67" s="58"/>
      <c r="G67" s="58"/>
    </row>
    <row r="68" spans="1:7" ht="15.75" thickBot="1" x14ac:dyDescent="0.3">
      <c r="A68" s="55">
        <v>32</v>
      </c>
      <c r="B68" s="27" t="s">
        <v>242</v>
      </c>
      <c r="C68" s="27"/>
      <c r="D68" s="57"/>
      <c r="E68" s="57"/>
      <c r="F68" s="58"/>
      <c r="G68" s="58"/>
    </row>
    <row r="69" spans="1:7" ht="20.25" thickBot="1" x14ac:dyDescent="0.3">
      <c r="A69" s="55">
        <v>33</v>
      </c>
      <c r="B69" s="27" t="s">
        <v>243</v>
      </c>
      <c r="C69" s="27" t="s">
        <v>244</v>
      </c>
      <c r="D69" s="57">
        <v>3717.569</v>
      </c>
      <c r="E69" s="57"/>
      <c r="F69" s="58">
        <v>3739</v>
      </c>
      <c r="G69" s="58"/>
    </row>
    <row r="70" spans="1:7" ht="15.75" thickBot="1" x14ac:dyDescent="0.3">
      <c r="A70" s="55"/>
      <c r="B70" s="27" t="s">
        <v>245</v>
      </c>
      <c r="C70" s="27" t="s">
        <v>246</v>
      </c>
      <c r="D70" s="57"/>
      <c r="E70" s="57"/>
      <c r="F70" s="58"/>
      <c r="G70" s="58"/>
    </row>
    <row r="71" spans="1:7" ht="20.25" thickBot="1" x14ac:dyDescent="0.3">
      <c r="A71" s="55">
        <v>34</v>
      </c>
      <c r="B71" s="27" t="s">
        <v>247</v>
      </c>
      <c r="C71" s="27" t="s">
        <v>248</v>
      </c>
      <c r="D71" s="57"/>
      <c r="E71" s="57"/>
      <c r="F71" s="58"/>
      <c r="G71" s="58"/>
    </row>
    <row r="72" spans="1:7" ht="15.75" thickBot="1" x14ac:dyDescent="0.3">
      <c r="A72" s="55">
        <v>35</v>
      </c>
      <c r="B72" s="27" t="s">
        <v>249</v>
      </c>
      <c r="C72" s="27" t="s">
        <v>244</v>
      </c>
      <c r="D72" s="57"/>
      <c r="E72" s="57"/>
      <c r="F72" s="58"/>
      <c r="G72" s="58"/>
    </row>
    <row r="73" spans="1:7" ht="15.75" thickBot="1" x14ac:dyDescent="0.3">
      <c r="A73" s="39">
        <v>36</v>
      </c>
      <c r="B73" s="39" t="s">
        <v>250</v>
      </c>
      <c r="C73" s="39"/>
      <c r="D73" s="57">
        <f>D66+D69</f>
        <v>7248.2469999999994</v>
      </c>
      <c r="E73" s="57"/>
      <c r="F73" s="58">
        <v>5727</v>
      </c>
      <c r="G73" s="58"/>
    </row>
    <row r="74" spans="1:7" ht="15.75" thickBot="1" x14ac:dyDescent="0.3">
      <c r="A74" s="55"/>
      <c r="B74" s="56"/>
      <c r="C74" s="56"/>
      <c r="D74" s="57"/>
      <c r="E74" s="57"/>
      <c r="F74" s="58"/>
      <c r="G74" s="58"/>
    </row>
    <row r="75" spans="1:7" ht="15.75" thickBot="1" x14ac:dyDescent="0.3">
      <c r="A75" s="67" t="s">
        <v>375</v>
      </c>
      <c r="B75" s="67"/>
      <c r="C75" s="67"/>
      <c r="D75" s="64"/>
      <c r="E75" s="64"/>
      <c r="F75" s="58"/>
      <c r="G75" s="58"/>
    </row>
    <row r="76" spans="1:7" x14ac:dyDescent="0.25">
      <c r="A76" s="68">
        <v>37</v>
      </c>
      <c r="B76" s="82" t="s">
        <v>251</v>
      </c>
      <c r="C76" s="40" t="s">
        <v>252</v>
      </c>
      <c r="D76" s="87"/>
      <c r="E76" s="87"/>
      <c r="F76" s="102"/>
      <c r="G76" s="102"/>
    </row>
    <row r="77" spans="1:7" ht="15.75" thickBot="1" x14ac:dyDescent="0.3">
      <c r="A77" s="69"/>
      <c r="B77" s="83"/>
      <c r="C77" s="61" t="s">
        <v>253</v>
      </c>
      <c r="D77" s="88"/>
      <c r="E77" s="88"/>
      <c r="F77" s="103"/>
      <c r="G77" s="103"/>
    </row>
    <row r="78" spans="1:7" ht="30" thickBot="1" x14ac:dyDescent="0.3">
      <c r="A78" s="60">
        <v>38</v>
      </c>
      <c r="B78" s="59" t="s">
        <v>254</v>
      </c>
      <c r="C78" s="61" t="s">
        <v>255</v>
      </c>
      <c r="D78" s="57"/>
      <c r="E78" s="57"/>
      <c r="F78" s="58"/>
      <c r="G78" s="58"/>
    </row>
    <row r="79" spans="1:7" x14ac:dyDescent="0.25">
      <c r="A79" s="84">
        <v>39</v>
      </c>
      <c r="B79" s="86" t="s">
        <v>256</v>
      </c>
      <c r="C79" s="40" t="s">
        <v>257</v>
      </c>
      <c r="D79" s="87"/>
      <c r="E79" s="87"/>
      <c r="F79" s="102"/>
      <c r="G79" s="102"/>
    </row>
    <row r="80" spans="1:7" ht="15.75" thickBot="1" x14ac:dyDescent="0.3">
      <c r="A80" s="85"/>
      <c r="B80" s="83"/>
      <c r="C80" s="41" t="s">
        <v>368</v>
      </c>
      <c r="D80" s="88"/>
      <c r="E80" s="88"/>
      <c r="F80" s="103"/>
      <c r="G80" s="103"/>
    </row>
    <row r="81" spans="1:7" ht="30" thickBot="1" x14ac:dyDescent="0.3">
      <c r="A81" s="60">
        <v>40</v>
      </c>
      <c r="B81" s="59" t="s">
        <v>258</v>
      </c>
      <c r="C81" s="61" t="s">
        <v>259</v>
      </c>
      <c r="D81" s="57"/>
      <c r="E81" s="57"/>
      <c r="F81" s="58"/>
      <c r="G81" s="58"/>
    </row>
    <row r="82" spans="1:7" ht="30" thickBot="1" x14ac:dyDescent="0.3">
      <c r="A82" s="60">
        <v>41</v>
      </c>
      <c r="B82" s="59" t="s">
        <v>260</v>
      </c>
      <c r="C82" s="61"/>
      <c r="D82" s="57">
        <v>-1280.6513480000001</v>
      </c>
      <c r="E82" s="57"/>
      <c r="F82" s="58">
        <v>-1883</v>
      </c>
      <c r="G82" s="58"/>
    </row>
    <row r="83" spans="1:7" x14ac:dyDescent="0.25">
      <c r="A83" s="84" t="s">
        <v>261</v>
      </c>
      <c r="B83" s="86" t="s">
        <v>262</v>
      </c>
      <c r="C83" s="40" t="s">
        <v>263</v>
      </c>
      <c r="D83" s="80">
        <v>-1280.6513480000001</v>
      </c>
      <c r="E83" s="80"/>
      <c r="F83" s="77">
        <v>-1883</v>
      </c>
      <c r="G83" s="77"/>
    </row>
    <row r="84" spans="1:7" x14ac:dyDescent="0.25">
      <c r="A84" s="92"/>
      <c r="B84" s="82"/>
      <c r="C84" s="40" t="s">
        <v>264</v>
      </c>
      <c r="D84" s="93"/>
      <c r="E84" s="93"/>
      <c r="F84" s="78"/>
      <c r="G84" s="78"/>
    </row>
    <row r="85" spans="1:7" x14ac:dyDescent="0.25">
      <c r="A85" s="92"/>
      <c r="B85" s="82"/>
      <c r="C85" s="40" t="s">
        <v>265</v>
      </c>
      <c r="D85" s="93"/>
      <c r="E85" s="93"/>
      <c r="F85" s="78"/>
      <c r="G85" s="78"/>
    </row>
    <row r="86" spans="1:7" ht="15.75" thickBot="1" x14ac:dyDescent="0.3">
      <c r="A86" s="85"/>
      <c r="B86" s="83"/>
      <c r="C86" s="61" t="s">
        <v>266</v>
      </c>
      <c r="D86" s="81"/>
      <c r="E86" s="81"/>
      <c r="F86" s="79"/>
      <c r="G86" s="79"/>
    </row>
    <row r="87" spans="1:7" ht="20.25" thickBot="1" x14ac:dyDescent="0.3">
      <c r="A87" s="60"/>
      <c r="B87" s="59" t="s">
        <v>267</v>
      </c>
      <c r="C87" s="61"/>
      <c r="D87" s="57"/>
      <c r="E87" s="57"/>
      <c r="F87" s="58"/>
      <c r="G87" s="58"/>
    </row>
    <row r="88" spans="1:7" ht="15.75" thickBot="1" x14ac:dyDescent="0.3">
      <c r="A88" s="84" t="s">
        <v>268</v>
      </c>
      <c r="B88" s="89" t="s">
        <v>269</v>
      </c>
      <c r="C88" s="61" t="s">
        <v>270</v>
      </c>
      <c r="D88" s="87"/>
      <c r="E88" s="87"/>
      <c r="F88" s="102"/>
      <c r="G88" s="102"/>
    </row>
    <row r="89" spans="1:7" ht="15.75" thickBot="1" x14ac:dyDescent="0.3">
      <c r="A89" s="85"/>
      <c r="B89" s="90"/>
      <c r="C89" s="61" t="s">
        <v>271</v>
      </c>
      <c r="D89" s="88"/>
      <c r="E89" s="88"/>
      <c r="F89" s="103"/>
      <c r="G89" s="103"/>
    </row>
    <row r="90" spans="1:7" ht="30" thickBot="1" x14ac:dyDescent="0.3">
      <c r="A90" s="60"/>
      <c r="B90" s="59" t="s">
        <v>272</v>
      </c>
      <c r="C90" s="61"/>
      <c r="D90" s="57"/>
      <c r="E90" s="57"/>
      <c r="F90" s="58"/>
      <c r="G90" s="58"/>
    </row>
    <row r="91" spans="1:7" ht="20.25" thickBot="1" x14ac:dyDescent="0.3">
      <c r="A91" s="60" t="s">
        <v>273</v>
      </c>
      <c r="B91" s="59" t="s">
        <v>274</v>
      </c>
      <c r="C91" s="61" t="s">
        <v>275</v>
      </c>
      <c r="D91" s="57"/>
      <c r="E91" s="57"/>
      <c r="F91" s="58"/>
      <c r="G91" s="58"/>
    </row>
    <row r="92" spans="1:7" ht="15.75" thickBot="1" x14ac:dyDescent="0.3">
      <c r="A92" s="60"/>
      <c r="B92" s="59" t="s">
        <v>276</v>
      </c>
      <c r="C92" s="61">
        <v>467</v>
      </c>
      <c r="D92" s="57"/>
      <c r="E92" s="57"/>
      <c r="F92" s="58"/>
      <c r="G92" s="58"/>
    </row>
    <row r="93" spans="1:7" ht="15.75" thickBot="1" x14ac:dyDescent="0.3">
      <c r="A93" s="60"/>
      <c r="B93" s="59" t="s">
        <v>277</v>
      </c>
      <c r="C93" s="61">
        <v>468</v>
      </c>
      <c r="D93" s="57"/>
      <c r="E93" s="57"/>
      <c r="F93" s="58"/>
      <c r="G93" s="58"/>
    </row>
    <row r="94" spans="1:7" ht="15.75" thickBot="1" x14ac:dyDescent="0.3">
      <c r="A94" s="60"/>
      <c r="B94" s="59" t="s">
        <v>278</v>
      </c>
      <c r="C94" s="61">
        <v>481</v>
      </c>
      <c r="D94" s="57"/>
      <c r="E94" s="57"/>
      <c r="F94" s="58"/>
      <c r="G94" s="58"/>
    </row>
    <row r="95" spans="1:7" ht="20.25" thickBot="1" x14ac:dyDescent="0.3">
      <c r="A95" s="60">
        <v>42</v>
      </c>
      <c r="B95" s="59" t="s">
        <v>279</v>
      </c>
      <c r="C95" s="61" t="s">
        <v>280</v>
      </c>
      <c r="D95" s="57"/>
      <c r="E95" s="57"/>
      <c r="F95" s="58"/>
      <c r="G95" s="58"/>
    </row>
    <row r="96" spans="1:7" ht="15.75" thickBot="1" x14ac:dyDescent="0.3">
      <c r="A96" s="36">
        <v>43</v>
      </c>
      <c r="B96" s="37" t="s">
        <v>281</v>
      </c>
      <c r="C96" s="38"/>
      <c r="D96" s="57">
        <f>D76+D78+D79+D81+D82+D95</f>
        <v>-1280.6513480000001</v>
      </c>
      <c r="E96" s="57"/>
      <c r="F96" s="58">
        <v>-1883</v>
      </c>
      <c r="G96" s="58"/>
    </row>
    <row r="97" spans="1:7" ht="15.75" thickBot="1" x14ac:dyDescent="0.3">
      <c r="A97" s="36">
        <v>44</v>
      </c>
      <c r="B97" s="37" t="s">
        <v>282</v>
      </c>
      <c r="C97" s="38"/>
      <c r="D97" s="57">
        <f>D73+D96</f>
        <v>5967.5956519999991</v>
      </c>
      <c r="E97" s="57"/>
      <c r="F97" s="58">
        <v>3844</v>
      </c>
      <c r="G97" s="58"/>
    </row>
    <row r="98" spans="1:7" ht="15.75" thickBot="1" x14ac:dyDescent="0.3">
      <c r="A98" s="36">
        <v>45</v>
      </c>
      <c r="B98" s="37" t="s">
        <v>283</v>
      </c>
      <c r="C98" s="38"/>
      <c r="D98" s="57">
        <f>D97+D63</f>
        <v>42721.319010999992</v>
      </c>
      <c r="E98" s="57"/>
      <c r="F98" s="58">
        <v>37100</v>
      </c>
      <c r="G98" s="58"/>
    </row>
    <row r="99" spans="1:7" ht="15.75" thickBot="1" x14ac:dyDescent="0.3">
      <c r="A99" s="55"/>
      <c r="B99" s="56"/>
      <c r="C99" s="56"/>
      <c r="D99" s="57"/>
      <c r="E99" s="57"/>
      <c r="F99" s="58"/>
      <c r="G99" s="58"/>
    </row>
    <row r="100" spans="1:7" ht="15.75" thickBot="1" x14ac:dyDescent="0.3">
      <c r="A100" s="91" t="s">
        <v>284</v>
      </c>
      <c r="B100" s="91"/>
      <c r="C100" s="91"/>
      <c r="D100" s="64"/>
      <c r="E100" s="64"/>
      <c r="F100" s="58"/>
      <c r="G100" s="58"/>
    </row>
    <row r="101" spans="1:7" ht="15.75" thickBot="1" x14ac:dyDescent="0.3">
      <c r="A101" s="60">
        <v>46</v>
      </c>
      <c r="B101" s="59" t="s">
        <v>150</v>
      </c>
      <c r="C101" s="61" t="s">
        <v>285</v>
      </c>
      <c r="D101" s="57">
        <v>6229</v>
      </c>
      <c r="E101" s="57"/>
      <c r="F101" s="58">
        <v>5778</v>
      </c>
      <c r="G101" s="58"/>
    </row>
    <row r="102" spans="1:7" ht="20.25" thickBot="1" x14ac:dyDescent="0.3">
      <c r="A102" s="60">
        <v>47</v>
      </c>
      <c r="B102" s="59" t="s">
        <v>286</v>
      </c>
      <c r="C102" s="61" t="s">
        <v>287</v>
      </c>
      <c r="D102" s="57">
        <v>2341</v>
      </c>
      <c r="E102" s="57"/>
      <c r="F102" s="58">
        <v>3593</v>
      </c>
      <c r="G102" s="58"/>
    </row>
    <row r="103" spans="1:7" ht="15.75" thickBot="1" x14ac:dyDescent="0.3">
      <c r="A103" s="60"/>
      <c r="B103" s="59" t="s">
        <v>245</v>
      </c>
      <c r="C103" s="61" t="s">
        <v>288</v>
      </c>
      <c r="D103" s="57"/>
      <c r="E103" s="57"/>
      <c r="F103" s="58"/>
      <c r="G103" s="58"/>
    </row>
    <row r="104" spans="1:7" ht="30" thickBot="1" x14ac:dyDescent="0.3">
      <c r="A104" s="60">
        <v>48</v>
      </c>
      <c r="B104" s="59" t="s">
        <v>289</v>
      </c>
      <c r="C104" s="61" t="s">
        <v>290</v>
      </c>
      <c r="D104" s="57">
        <v>101.693</v>
      </c>
      <c r="E104" s="57"/>
      <c r="F104" s="58">
        <v>103</v>
      </c>
      <c r="G104" s="58"/>
    </row>
    <row r="105" spans="1:7" ht="15.75" thickBot="1" x14ac:dyDescent="0.3">
      <c r="A105" s="60">
        <v>49</v>
      </c>
      <c r="B105" s="59" t="s">
        <v>249</v>
      </c>
      <c r="C105" s="61" t="s">
        <v>287</v>
      </c>
      <c r="D105" s="57"/>
      <c r="E105" s="57"/>
      <c r="F105" s="58"/>
      <c r="G105" s="58"/>
    </row>
    <row r="106" spans="1:7" ht="15.75" thickBot="1" x14ac:dyDescent="0.3">
      <c r="A106" s="60">
        <v>50</v>
      </c>
      <c r="B106" s="59" t="s">
        <v>291</v>
      </c>
      <c r="C106" s="61" t="s">
        <v>292</v>
      </c>
      <c r="D106" s="57"/>
      <c r="E106" s="57"/>
      <c r="F106" s="58"/>
      <c r="G106" s="58"/>
    </row>
    <row r="107" spans="1:7" ht="15.75" thickBot="1" x14ac:dyDescent="0.3">
      <c r="A107" s="36">
        <v>51</v>
      </c>
      <c r="B107" s="37" t="s">
        <v>293</v>
      </c>
      <c r="C107" s="38"/>
      <c r="D107" s="57">
        <f>D101+D102+D104</f>
        <v>8671.6929999999993</v>
      </c>
      <c r="E107" s="23"/>
      <c r="F107" s="58">
        <v>9474</v>
      </c>
      <c r="G107" s="58"/>
    </row>
    <row r="108" spans="1:7" ht="15.75" thickBot="1" x14ac:dyDescent="0.3">
      <c r="A108" s="60"/>
      <c r="B108" s="59"/>
      <c r="C108" s="61"/>
      <c r="D108" s="57"/>
      <c r="E108" s="57"/>
      <c r="F108" s="58"/>
      <c r="G108" s="58"/>
    </row>
    <row r="109" spans="1:7" ht="15.75" thickBot="1" x14ac:dyDescent="0.3">
      <c r="A109" s="91" t="s">
        <v>294</v>
      </c>
      <c r="B109" s="91"/>
      <c r="C109" s="91"/>
      <c r="D109" s="64"/>
      <c r="E109" s="64"/>
      <c r="F109" s="58"/>
      <c r="G109" s="58"/>
    </row>
    <row r="110" spans="1:7" ht="15.75" thickBot="1" x14ac:dyDescent="0.3">
      <c r="A110" s="97">
        <v>52</v>
      </c>
      <c r="B110" s="98" t="s">
        <v>295</v>
      </c>
      <c r="C110" s="42" t="s">
        <v>296</v>
      </c>
      <c r="D110" s="87"/>
      <c r="E110" s="87"/>
      <c r="F110" s="102"/>
      <c r="G110" s="102"/>
    </row>
    <row r="111" spans="1:7" ht="15.75" thickBot="1" x14ac:dyDescent="0.3">
      <c r="A111" s="85"/>
      <c r="B111" s="90"/>
      <c r="C111" s="42" t="s">
        <v>297</v>
      </c>
      <c r="D111" s="88"/>
      <c r="E111" s="88"/>
      <c r="F111" s="103"/>
      <c r="G111" s="103"/>
    </row>
    <row r="112" spans="1:7" ht="30" thickBot="1" x14ac:dyDescent="0.3">
      <c r="A112" s="60">
        <v>53</v>
      </c>
      <c r="B112" s="61" t="s">
        <v>298</v>
      </c>
      <c r="C112" s="42" t="s">
        <v>299</v>
      </c>
      <c r="D112" s="57"/>
      <c r="E112" s="57"/>
      <c r="F112" s="58"/>
      <c r="G112" s="58"/>
    </row>
    <row r="113" spans="1:7" ht="24" customHeight="1" thickBot="1" x14ac:dyDescent="0.3">
      <c r="A113" s="84">
        <v>54</v>
      </c>
      <c r="B113" s="89" t="s">
        <v>300</v>
      </c>
      <c r="C113" s="42" t="s">
        <v>301</v>
      </c>
      <c r="D113" s="87"/>
      <c r="E113" s="87"/>
      <c r="F113" s="102"/>
      <c r="G113" s="102"/>
    </row>
    <row r="114" spans="1:7" ht="22.5" customHeight="1" thickBot="1" x14ac:dyDescent="0.3">
      <c r="A114" s="85"/>
      <c r="B114" s="90"/>
      <c r="C114" s="42" t="s">
        <v>368</v>
      </c>
      <c r="D114" s="88"/>
      <c r="E114" s="88"/>
      <c r="F114" s="103"/>
      <c r="G114" s="103"/>
    </row>
    <row r="115" spans="1:7" ht="15.75" thickBot="1" x14ac:dyDescent="0.3">
      <c r="A115" s="60" t="s">
        <v>302</v>
      </c>
      <c r="B115" s="59" t="s">
        <v>303</v>
      </c>
      <c r="C115" s="42"/>
      <c r="D115" s="57"/>
      <c r="E115" s="57"/>
      <c r="F115" s="58"/>
      <c r="G115" s="58"/>
    </row>
    <row r="116" spans="1:7" ht="20.25" thickBot="1" x14ac:dyDescent="0.3">
      <c r="A116" s="60" t="s">
        <v>304</v>
      </c>
      <c r="B116" s="59" t="s">
        <v>305</v>
      </c>
      <c r="C116" s="42"/>
      <c r="D116" s="57"/>
      <c r="E116" s="57"/>
      <c r="F116" s="58"/>
      <c r="G116" s="58"/>
    </row>
    <row r="117" spans="1:7" ht="30" thickBot="1" x14ac:dyDescent="0.3">
      <c r="A117" s="60">
        <v>55</v>
      </c>
      <c r="B117" s="59" t="s">
        <v>306</v>
      </c>
      <c r="C117" s="42" t="s">
        <v>307</v>
      </c>
      <c r="D117" s="57"/>
      <c r="E117" s="57"/>
      <c r="F117" s="58"/>
      <c r="G117" s="58"/>
    </row>
    <row r="118" spans="1:7" ht="30" thickBot="1" x14ac:dyDescent="0.3">
      <c r="A118" s="60">
        <v>56</v>
      </c>
      <c r="B118" s="59" t="s">
        <v>308</v>
      </c>
      <c r="C118" s="42"/>
      <c r="D118" s="57">
        <v>-340.36734799999999</v>
      </c>
      <c r="E118" s="57"/>
      <c r="F118" s="58">
        <v>-559</v>
      </c>
      <c r="G118" s="58"/>
    </row>
    <row r="119" spans="1:7" ht="15.75" thickBot="1" x14ac:dyDescent="0.3">
      <c r="A119" s="84" t="s">
        <v>309</v>
      </c>
      <c r="B119" s="89" t="s">
        <v>310</v>
      </c>
      <c r="C119" s="42" t="s">
        <v>311</v>
      </c>
      <c r="D119" s="80">
        <v>-340.26734800000003</v>
      </c>
      <c r="E119" s="80"/>
      <c r="F119" s="77">
        <v>-559</v>
      </c>
      <c r="G119" s="77"/>
    </row>
    <row r="120" spans="1:7" ht="15.75" thickBot="1" x14ac:dyDescent="0.3">
      <c r="A120" s="99"/>
      <c r="B120" s="100"/>
      <c r="C120" s="42" t="s">
        <v>264</v>
      </c>
      <c r="D120" s="93"/>
      <c r="E120" s="93"/>
      <c r="F120" s="78"/>
      <c r="G120" s="78"/>
    </row>
    <row r="121" spans="1:7" ht="15.75" thickBot="1" x14ac:dyDescent="0.3">
      <c r="A121" s="99"/>
      <c r="B121" s="100"/>
      <c r="C121" s="42" t="s">
        <v>265</v>
      </c>
      <c r="D121" s="93"/>
      <c r="E121" s="93"/>
      <c r="F121" s="78"/>
      <c r="G121" s="78"/>
    </row>
    <row r="122" spans="1:7" ht="15.75" thickBot="1" x14ac:dyDescent="0.3">
      <c r="A122" s="85"/>
      <c r="B122" s="90"/>
      <c r="C122" s="42" t="s">
        <v>266</v>
      </c>
      <c r="D122" s="81"/>
      <c r="E122" s="81"/>
      <c r="F122" s="79"/>
      <c r="G122" s="79"/>
    </row>
    <row r="123" spans="1:7" ht="20.25" thickBot="1" x14ac:dyDescent="0.3">
      <c r="A123" s="35"/>
      <c r="B123" s="62" t="s">
        <v>267</v>
      </c>
      <c r="C123" s="62"/>
      <c r="D123" s="57"/>
      <c r="E123" s="57"/>
      <c r="F123" s="58"/>
      <c r="G123" s="58"/>
    </row>
    <row r="124" spans="1:7" ht="15.75" customHeight="1" thickBot="1" x14ac:dyDescent="0.3">
      <c r="A124" s="68" t="s">
        <v>312</v>
      </c>
      <c r="B124" s="94" t="s">
        <v>313</v>
      </c>
      <c r="C124" s="62" t="s">
        <v>314</v>
      </c>
      <c r="D124" s="87"/>
      <c r="E124" s="87"/>
      <c r="F124" s="102"/>
      <c r="G124" s="102"/>
    </row>
    <row r="125" spans="1:7" ht="15.75" thickBot="1" x14ac:dyDescent="0.3">
      <c r="A125" s="69"/>
      <c r="B125" s="96"/>
      <c r="C125" s="62" t="s">
        <v>315</v>
      </c>
      <c r="D125" s="88"/>
      <c r="E125" s="88"/>
      <c r="F125" s="103"/>
      <c r="G125" s="103"/>
    </row>
    <row r="126" spans="1:7" ht="30" thickBot="1" x14ac:dyDescent="0.3">
      <c r="A126" s="35"/>
      <c r="B126" s="62" t="s">
        <v>316</v>
      </c>
      <c r="C126" s="62"/>
      <c r="D126" s="57"/>
      <c r="E126" s="57"/>
      <c r="F126" s="58"/>
      <c r="G126" s="58"/>
    </row>
    <row r="127" spans="1:7" ht="20.25" thickBot="1" x14ac:dyDescent="0.3">
      <c r="A127" s="35" t="s">
        <v>317</v>
      </c>
      <c r="B127" s="62" t="s">
        <v>318</v>
      </c>
      <c r="C127" s="62" t="s">
        <v>275</v>
      </c>
      <c r="D127" s="57"/>
      <c r="E127" s="57"/>
      <c r="F127" s="58"/>
      <c r="G127" s="58"/>
    </row>
    <row r="128" spans="1:7" ht="15.75" thickBot="1" x14ac:dyDescent="0.3">
      <c r="A128" s="35"/>
      <c r="B128" s="62" t="s">
        <v>276</v>
      </c>
      <c r="C128" s="62">
        <v>467</v>
      </c>
      <c r="D128" s="57"/>
      <c r="E128" s="57"/>
      <c r="F128" s="58"/>
      <c r="G128" s="58"/>
    </row>
    <row r="129" spans="1:7" ht="15.75" thickBot="1" x14ac:dyDescent="0.3">
      <c r="A129" s="35"/>
      <c r="B129" s="62" t="s">
        <v>277</v>
      </c>
      <c r="C129" s="62">
        <v>468</v>
      </c>
      <c r="D129" s="57"/>
      <c r="E129" s="57"/>
      <c r="F129" s="58"/>
      <c r="G129" s="58"/>
    </row>
    <row r="130" spans="1:7" ht="15.75" thickBot="1" x14ac:dyDescent="0.3">
      <c r="A130" s="35"/>
      <c r="B130" s="62" t="s">
        <v>278</v>
      </c>
      <c r="C130" s="62">
        <v>481</v>
      </c>
      <c r="D130" s="57"/>
      <c r="E130" s="57"/>
      <c r="F130" s="58"/>
      <c r="G130" s="58"/>
    </row>
    <row r="131" spans="1:7" ht="15.75" thickBot="1" x14ac:dyDescent="0.3">
      <c r="A131" s="36">
        <v>57</v>
      </c>
      <c r="B131" s="37" t="s">
        <v>319</v>
      </c>
      <c r="C131" s="38"/>
      <c r="D131" s="57">
        <f>D119</f>
        <v>-340.26734800000003</v>
      </c>
      <c r="E131" s="57"/>
      <c r="F131" s="58">
        <v>-559</v>
      </c>
      <c r="G131" s="58"/>
    </row>
    <row r="132" spans="1:7" ht="15.75" thickBot="1" x14ac:dyDescent="0.3">
      <c r="A132" s="36">
        <v>58</v>
      </c>
      <c r="B132" s="37" t="s">
        <v>320</v>
      </c>
      <c r="C132" s="38"/>
      <c r="D132" s="57">
        <f>D107+D131</f>
        <v>8331.4256519999999</v>
      </c>
      <c r="E132" s="57"/>
      <c r="F132" s="58">
        <v>8915</v>
      </c>
      <c r="G132" s="58"/>
    </row>
    <row r="133" spans="1:7" ht="15.75" thickBot="1" x14ac:dyDescent="0.3">
      <c r="A133" s="36">
        <v>59</v>
      </c>
      <c r="B133" s="37" t="s">
        <v>321</v>
      </c>
      <c r="C133" s="38"/>
      <c r="D133" s="57">
        <f>D98+D132</f>
        <v>51052.74466299999</v>
      </c>
      <c r="E133" s="57"/>
      <c r="F133" s="58">
        <v>46015</v>
      </c>
      <c r="G133" s="58"/>
    </row>
    <row r="134" spans="1:7" ht="30" thickBot="1" x14ac:dyDescent="0.3">
      <c r="A134" s="60" t="s">
        <v>322</v>
      </c>
      <c r="B134" s="59" t="s">
        <v>323</v>
      </c>
      <c r="C134" s="61"/>
      <c r="D134" s="57"/>
      <c r="E134" s="57"/>
      <c r="F134" s="58"/>
      <c r="G134" s="58"/>
    </row>
    <row r="135" spans="1:7" ht="15.75" thickBot="1" x14ac:dyDescent="0.3">
      <c r="A135" s="36">
        <v>60</v>
      </c>
      <c r="B135" s="37" t="s">
        <v>324</v>
      </c>
      <c r="C135" s="38"/>
      <c r="D135" s="57">
        <v>318202.18030599999</v>
      </c>
      <c r="E135" s="57"/>
      <c r="F135" s="58">
        <v>296319</v>
      </c>
      <c r="G135" s="58"/>
    </row>
    <row r="136" spans="1:7" ht="15.75" thickBot="1" x14ac:dyDescent="0.3">
      <c r="A136" s="35"/>
      <c r="B136" s="62"/>
      <c r="C136" s="62"/>
      <c r="D136" s="57"/>
      <c r="E136" s="57"/>
      <c r="F136" s="58"/>
      <c r="G136" s="58"/>
    </row>
    <row r="137" spans="1:7" ht="15.75" customHeight="1" thickBot="1" x14ac:dyDescent="0.3">
      <c r="A137" s="101" t="s">
        <v>325</v>
      </c>
      <c r="B137" s="101"/>
      <c r="C137" s="101"/>
      <c r="D137" s="64"/>
      <c r="E137" s="64"/>
      <c r="F137" s="58"/>
      <c r="G137" s="58"/>
    </row>
    <row r="138" spans="1:7" ht="15.75" thickBot="1" x14ac:dyDescent="0.3">
      <c r="A138" s="35">
        <v>61</v>
      </c>
      <c r="B138" s="62" t="s">
        <v>376</v>
      </c>
      <c r="C138" s="62" t="s">
        <v>326</v>
      </c>
      <c r="D138" s="24">
        <v>0.11550562919668014</v>
      </c>
      <c r="E138" s="24"/>
      <c r="F138" s="25">
        <v>0.112</v>
      </c>
      <c r="G138" s="25"/>
    </row>
    <row r="139" spans="1:7" ht="15.75" thickBot="1" x14ac:dyDescent="0.3">
      <c r="A139" s="35">
        <v>62</v>
      </c>
      <c r="B139" s="62" t="s">
        <v>327</v>
      </c>
      <c r="C139" s="62" t="s">
        <v>328</v>
      </c>
      <c r="D139" s="24">
        <v>0.13425972964395314</v>
      </c>
      <c r="E139" s="24"/>
      <c r="F139" s="25">
        <v>0.125</v>
      </c>
      <c r="G139" s="25"/>
    </row>
    <row r="140" spans="1:7" ht="15.75" thickBot="1" x14ac:dyDescent="0.3">
      <c r="A140" s="35">
        <v>63</v>
      </c>
      <c r="B140" s="62" t="s">
        <v>329</v>
      </c>
      <c r="C140" s="62" t="s">
        <v>330</v>
      </c>
      <c r="D140" s="24">
        <v>0.16044274839004719</v>
      </c>
      <c r="E140" s="24"/>
      <c r="F140" s="25">
        <v>0.155</v>
      </c>
      <c r="G140" s="25"/>
    </row>
    <row r="141" spans="1:7" ht="39.75" thickBot="1" x14ac:dyDescent="0.3">
      <c r="A141" s="35">
        <v>64</v>
      </c>
      <c r="B141" s="62" t="s">
        <v>331</v>
      </c>
      <c r="C141" s="62" t="s">
        <v>332</v>
      </c>
      <c r="D141" s="24"/>
      <c r="E141" s="24"/>
      <c r="F141" s="25"/>
      <c r="G141" s="25"/>
    </row>
    <row r="142" spans="1:7" ht="15.75" thickBot="1" x14ac:dyDescent="0.3">
      <c r="A142" s="35">
        <v>65</v>
      </c>
      <c r="B142" s="62" t="s">
        <v>333</v>
      </c>
      <c r="C142" s="62"/>
      <c r="D142" s="24"/>
      <c r="E142" s="24"/>
      <c r="F142" s="25"/>
      <c r="G142" s="25"/>
    </row>
    <row r="143" spans="1:7" ht="15.75" thickBot="1" x14ac:dyDescent="0.3">
      <c r="A143" s="35">
        <v>66</v>
      </c>
      <c r="B143" s="62" t="s">
        <v>334</v>
      </c>
      <c r="C143" s="62"/>
      <c r="D143" s="24"/>
      <c r="E143" s="24"/>
      <c r="F143" s="25"/>
      <c r="G143" s="25"/>
    </row>
    <row r="144" spans="1:7" ht="15.75" thickBot="1" x14ac:dyDescent="0.3">
      <c r="A144" s="35">
        <v>67</v>
      </c>
      <c r="B144" s="62" t="s">
        <v>335</v>
      </c>
      <c r="C144" s="62"/>
      <c r="D144" s="24"/>
      <c r="E144" s="24"/>
      <c r="F144" s="25"/>
      <c r="G144" s="25"/>
    </row>
    <row r="145" spans="1:7" ht="20.25" thickBot="1" x14ac:dyDescent="0.3">
      <c r="A145" s="35" t="s">
        <v>336</v>
      </c>
      <c r="B145" s="62" t="s">
        <v>337</v>
      </c>
      <c r="C145" s="62" t="s">
        <v>338</v>
      </c>
      <c r="D145" s="24"/>
      <c r="E145" s="24"/>
      <c r="F145" s="25"/>
      <c r="G145" s="25"/>
    </row>
    <row r="146" spans="1:7" ht="20.25" thickBot="1" x14ac:dyDescent="0.3">
      <c r="A146" s="35">
        <v>68</v>
      </c>
      <c r="B146" s="62" t="s">
        <v>377</v>
      </c>
      <c r="C146" s="62" t="s">
        <v>339</v>
      </c>
      <c r="D146" s="24">
        <f>D138-4.5%</f>
        <v>7.0505629196680145E-2</v>
      </c>
      <c r="E146" s="24"/>
      <c r="F146" s="25">
        <v>6.7000000000000004E-2</v>
      </c>
      <c r="G146" s="25"/>
    </row>
    <row r="147" spans="1:7" ht="15.75" thickBot="1" x14ac:dyDescent="0.3">
      <c r="A147" s="35">
        <v>69</v>
      </c>
      <c r="B147" s="62" t="s">
        <v>378</v>
      </c>
      <c r="C147" s="62"/>
      <c r="D147" s="24"/>
      <c r="E147" s="24"/>
      <c r="F147" s="25"/>
      <c r="G147" s="25"/>
    </row>
    <row r="148" spans="1:7" ht="15.75" thickBot="1" x14ac:dyDescent="0.3">
      <c r="A148" s="35">
        <v>70</v>
      </c>
      <c r="B148" s="62" t="s">
        <v>378</v>
      </c>
      <c r="C148" s="62"/>
      <c r="D148" s="24"/>
      <c r="E148" s="24"/>
      <c r="F148" s="25"/>
      <c r="G148" s="25"/>
    </row>
    <row r="149" spans="1:7" ht="15.75" thickBot="1" x14ac:dyDescent="0.3">
      <c r="A149" s="35">
        <v>71</v>
      </c>
      <c r="B149" s="62" t="s">
        <v>378</v>
      </c>
      <c r="C149" s="62"/>
      <c r="D149" s="24"/>
      <c r="E149" s="24"/>
      <c r="F149" s="25"/>
      <c r="G149" s="25"/>
    </row>
    <row r="150" spans="1:7" ht="15.75" thickBot="1" x14ac:dyDescent="0.3">
      <c r="A150" s="35"/>
      <c r="B150" s="62"/>
      <c r="C150" s="62"/>
      <c r="D150" s="24"/>
      <c r="E150" s="24"/>
      <c r="F150" s="25"/>
      <c r="G150" s="25"/>
    </row>
    <row r="151" spans="1:7" ht="15.75" customHeight="1" thickBot="1" x14ac:dyDescent="0.3">
      <c r="A151" s="101" t="s">
        <v>325</v>
      </c>
      <c r="B151" s="101"/>
      <c r="C151" s="101"/>
      <c r="D151" s="64"/>
      <c r="E151" s="64"/>
      <c r="F151" s="58"/>
      <c r="G151" s="58"/>
    </row>
    <row r="152" spans="1:7" ht="15.75" customHeight="1" thickBot="1" x14ac:dyDescent="0.3">
      <c r="A152" s="68">
        <v>72</v>
      </c>
      <c r="B152" s="94" t="s">
        <v>340</v>
      </c>
      <c r="C152" s="62" t="s">
        <v>341</v>
      </c>
      <c r="D152" s="80">
        <v>1467.2595819999999</v>
      </c>
      <c r="E152" s="87"/>
      <c r="F152" s="77">
        <v>227</v>
      </c>
      <c r="G152" s="77"/>
    </row>
    <row r="153" spans="1:7" ht="15.75" thickBot="1" x14ac:dyDescent="0.3">
      <c r="A153" s="73"/>
      <c r="B153" s="95"/>
      <c r="C153" s="62" t="s">
        <v>342</v>
      </c>
      <c r="D153" s="93"/>
      <c r="E153" s="104"/>
      <c r="F153" s="78"/>
      <c r="G153" s="78"/>
    </row>
    <row r="154" spans="1:7" ht="15.75" thickBot="1" x14ac:dyDescent="0.3">
      <c r="A154" s="69"/>
      <c r="B154" s="96"/>
      <c r="C154" s="62" t="s">
        <v>343</v>
      </c>
      <c r="D154" s="81"/>
      <c r="E154" s="88"/>
      <c r="F154" s="79"/>
      <c r="G154" s="79"/>
    </row>
    <row r="155" spans="1:7" ht="15.75" customHeight="1" thickBot="1" x14ac:dyDescent="0.3">
      <c r="A155" s="68">
        <v>73</v>
      </c>
      <c r="B155" s="94" t="s">
        <v>344</v>
      </c>
      <c r="C155" s="62" t="s">
        <v>345</v>
      </c>
      <c r="D155" s="80">
        <v>3293.3020000000001</v>
      </c>
      <c r="E155" s="87"/>
      <c r="F155" s="77">
        <v>3327</v>
      </c>
      <c r="G155" s="77"/>
    </row>
    <row r="156" spans="1:7" ht="15.75" thickBot="1" x14ac:dyDescent="0.3">
      <c r="A156" s="69"/>
      <c r="B156" s="96"/>
      <c r="C156" s="62" t="s">
        <v>346</v>
      </c>
      <c r="D156" s="81"/>
      <c r="E156" s="88"/>
      <c r="F156" s="79"/>
      <c r="G156" s="79"/>
    </row>
    <row r="157" spans="1:7" ht="15.75" thickBot="1" x14ac:dyDescent="0.3">
      <c r="A157" s="35">
        <v>74</v>
      </c>
      <c r="B157" s="62" t="s">
        <v>199</v>
      </c>
      <c r="C157" s="62"/>
      <c r="D157" s="57"/>
      <c r="E157" s="57"/>
      <c r="F157" s="58"/>
      <c r="G157" s="58"/>
    </row>
    <row r="158" spans="1:7" ht="15.75" customHeight="1" thickBot="1" x14ac:dyDescent="0.3">
      <c r="A158" s="68">
        <v>75</v>
      </c>
      <c r="B158" s="94" t="s">
        <v>347</v>
      </c>
      <c r="C158" s="62" t="s">
        <v>348</v>
      </c>
      <c r="D158" s="80">
        <f>1267.987-891.737</f>
        <v>376.25000000000011</v>
      </c>
      <c r="E158" s="87"/>
      <c r="F158" s="77">
        <v>651</v>
      </c>
      <c r="G158" s="77"/>
    </row>
    <row r="159" spans="1:7" ht="15.75" thickBot="1" x14ac:dyDescent="0.3">
      <c r="A159" s="69"/>
      <c r="B159" s="96"/>
      <c r="C159" s="62" t="s">
        <v>349</v>
      </c>
      <c r="D159" s="81"/>
      <c r="E159" s="88"/>
      <c r="F159" s="79"/>
      <c r="G159" s="79"/>
    </row>
    <row r="160" spans="1:7" ht="15.75" thickBot="1" x14ac:dyDescent="0.3">
      <c r="A160" s="35"/>
      <c r="B160" s="62"/>
      <c r="C160" s="62"/>
      <c r="D160" s="24"/>
      <c r="E160" s="24"/>
      <c r="F160" s="25"/>
      <c r="G160" s="25"/>
    </row>
    <row r="161" spans="1:7" ht="15.75" customHeight="1" thickBot="1" x14ac:dyDescent="0.3">
      <c r="A161" s="101" t="s">
        <v>350</v>
      </c>
      <c r="B161" s="101"/>
      <c r="C161" s="101"/>
      <c r="D161" s="64"/>
      <c r="E161" s="64"/>
      <c r="F161" s="58"/>
      <c r="G161" s="58"/>
    </row>
    <row r="162" spans="1:7" ht="20.25" thickBot="1" x14ac:dyDescent="0.3">
      <c r="A162" s="35">
        <v>76</v>
      </c>
      <c r="B162" s="62" t="s">
        <v>351</v>
      </c>
      <c r="C162" s="62">
        <v>62</v>
      </c>
      <c r="D162" s="57"/>
      <c r="E162" s="57"/>
      <c r="F162" s="58"/>
      <c r="G162" s="58"/>
    </row>
    <row r="163" spans="1:7" ht="15.75" thickBot="1" x14ac:dyDescent="0.3">
      <c r="A163" s="35">
        <v>77</v>
      </c>
      <c r="B163" s="62" t="s">
        <v>352</v>
      </c>
      <c r="C163" s="62">
        <v>62</v>
      </c>
      <c r="D163" s="57">
        <f>22752.389773*1.25%</f>
        <v>284.4048721625</v>
      </c>
      <c r="E163" s="57"/>
      <c r="F163" s="58">
        <v>244</v>
      </c>
      <c r="G163" s="58"/>
    </row>
    <row r="164" spans="1:7" ht="20.25" thickBot="1" x14ac:dyDescent="0.3">
      <c r="A164" s="35">
        <v>78</v>
      </c>
      <c r="B164" s="62" t="s">
        <v>353</v>
      </c>
      <c r="C164" s="62">
        <v>62</v>
      </c>
      <c r="D164" s="57"/>
      <c r="E164" s="57"/>
      <c r="F164" s="58"/>
      <c r="G164" s="58"/>
    </row>
    <row r="165" spans="1:7" ht="20.25" thickBot="1" x14ac:dyDescent="0.3">
      <c r="A165" s="35">
        <v>79</v>
      </c>
      <c r="B165" s="62" t="s">
        <v>354</v>
      </c>
      <c r="C165" s="62">
        <v>62</v>
      </c>
      <c r="D165" s="57">
        <f>237040.707118*0.6%</f>
        <v>1422.244242708</v>
      </c>
      <c r="E165" s="57"/>
      <c r="F165" s="58">
        <v>1342</v>
      </c>
      <c r="G165" s="58"/>
    </row>
    <row r="166" spans="1:7" ht="15.75" thickBot="1" x14ac:dyDescent="0.3">
      <c r="A166" s="35"/>
      <c r="B166" s="62"/>
      <c r="C166" s="62"/>
      <c r="D166" s="57"/>
      <c r="E166" s="57"/>
      <c r="F166" s="58"/>
      <c r="G166" s="58"/>
    </row>
    <row r="167" spans="1:7" ht="15.75" thickBot="1" x14ac:dyDescent="0.3">
      <c r="A167" s="101" t="s">
        <v>355</v>
      </c>
      <c r="B167" s="101"/>
      <c r="C167" s="101"/>
      <c r="D167" s="64"/>
      <c r="E167" s="64"/>
      <c r="F167" s="58"/>
      <c r="G167" s="58"/>
    </row>
    <row r="168" spans="1:7" ht="15.75" thickBot="1" x14ac:dyDescent="0.3">
      <c r="A168" s="35">
        <v>80</v>
      </c>
      <c r="B168" s="62" t="s">
        <v>356</v>
      </c>
      <c r="C168" s="62" t="s">
        <v>357</v>
      </c>
      <c r="D168" s="57"/>
      <c r="E168" s="57"/>
      <c r="F168" s="58"/>
      <c r="G168" s="58"/>
    </row>
    <row r="169" spans="1:7" ht="20.25" thickBot="1" x14ac:dyDescent="0.3">
      <c r="A169" s="35">
        <v>81</v>
      </c>
      <c r="B169" s="62" t="s">
        <v>358</v>
      </c>
      <c r="C169" s="62" t="s">
        <v>357</v>
      </c>
      <c r="D169" s="57"/>
      <c r="E169" s="57"/>
      <c r="F169" s="58"/>
      <c r="G169" s="58"/>
    </row>
    <row r="170" spans="1:7" ht="15.75" thickBot="1" x14ac:dyDescent="0.3">
      <c r="A170" s="35">
        <v>82</v>
      </c>
      <c r="B170" s="62" t="s">
        <v>359</v>
      </c>
      <c r="C170" s="62" t="s">
        <v>360</v>
      </c>
      <c r="D170" s="57">
        <v>4741.9057000000003</v>
      </c>
      <c r="E170" s="57"/>
      <c r="F170" s="58">
        <v>5419</v>
      </c>
      <c r="G170" s="58"/>
    </row>
    <row r="171" spans="1:7" ht="20.25" thickBot="1" x14ac:dyDescent="0.3">
      <c r="A171" s="35">
        <v>83</v>
      </c>
      <c r="B171" s="62" t="s">
        <v>361</v>
      </c>
      <c r="C171" s="62" t="s">
        <v>360</v>
      </c>
      <c r="D171" s="57"/>
      <c r="E171" s="57"/>
      <c r="F171" s="58"/>
      <c r="G171" s="58"/>
    </row>
    <row r="172" spans="1:7" ht="15.75" thickBot="1" x14ac:dyDescent="0.3">
      <c r="A172" s="35">
        <v>84</v>
      </c>
      <c r="B172" s="62" t="s">
        <v>362</v>
      </c>
      <c r="C172" s="62" t="s">
        <v>363</v>
      </c>
      <c r="D172" s="57">
        <v>5205.7474000000002</v>
      </c>
      <c r="E172" s="57"/>
      <c r="F172" s="58">
        <v>5949</v>
      </c>
      <c r="G172" s="58"/>
    </row>
    <row r="173" spans="1:7" ht="20.25" thickBot="1" x14ac:dyDescent="0.3">
      <c r="A173" s="35">
        <v>85</v>
      </c>
      <c r="B173" s="62" t="s">
        <v>364</v>
      </c>
      <c r="C173" s="62" t="s">
        <v>363</v>
      </c>
      <c r="D173" s="57"/>
      <c r="E173" s="57"/>
      <c r="F173" s="58"/>
      <c r="G173" s="58"/>
    </row>
  </sheetData>
  <sheetProtection password="84A1" sheet="1" objects="1" scenarios="1"/>
  <mergeCells count="119">
    <mergeCell ref="F158:F159"/>
    <mergeCell ref="E158:E159"/>
    <mergeCell ref="D158:D159"/>
    <mergeCell ref="G158:G159"/>
    <mergeCell ref="G79:G80"/>
    <mergeCell ref="D152:D154"/>
    <mergeCell ref="E152:E154"/>
    <mergeCell ref="F152:F154"/>
    <mergeCell ref="G152:G154"/>
    <mergeCell ref="G124:G125"/>
    <mergeCell ref="G119:G122"/>
    <mergeCell ref="D124:D125"/>
    <mergeCell ref="E124:E125"/>
    <mergeCell ref="F113:F114"/>
    <mergeCell ref="G113:G114"/>
    <mergeCell ref="D155:D156"/>
    <mergeCell ref="E155:E156"/>
    <mergeCell ref="F119:F122"/>
    <mergeCell ref="F155:F156"/>
    <mergeCell ref="A137:C137"/>
    <mergeCell ref="A151:C151"/>
    <mergeCell ref="G33:G35"/>
    <mergeCell ref="D76:D77"/>
    <mergeCell ref="E76:E77"/>
    <mergeCell ref="F76:F77"/>
    <mergeCell ref="G76:G77"/>
    <mergeCell ref="F88:F89"/>
    <mergeCell ref="G88:G89"/>
    <mergeCell ref="F110:F111"/>
    <mergeCell ref="G110:G111"/>
    <mergeCell ref="G83:G86"/>
    <mergeCell ref="G155:G156"/>
    <mergeCell ref="B113:B114"/>
    <mergeCell ref="A119:A122"/>
    <mergeCell ref="B119:B122"/>
    <mergeCell ref="A161:C161"/>
    <mergeCell ref="A167:C167"/>
    <mergeCell ref="F33:F35"/>
    <mergeCell ref="D33:D35"/>
    <mergeCell ref="E33:E35"/>
    <mergeCell ref="D79:D80"/>
    <mergeCell ref="E79:E80"/>
    <mergeCell ref="F79:F80"/>
    <mergeCell ref="F50:F51"/>
    <mergeCell ref="D44:D45"/>
    <mergeCell ref="D47:D48"/>
    <mergeCell ref="D39:D42"/>
    <mergeCell ref="E39:E42"/>
    <mergeCell ref="D50:D51"/>
    <mergeCell ref="E50:E51"/>
    <mergeCell ref="E44:E45"/>
    <mergeCell ref="E47:E48"/>
    <mergeCell ref="F39:F42"/>
    <mergeCell ref="F44:F45"/>
    <mergeCell ref="F47:F48"/>
    <mergeCell ref="F124:F125"/>
    <mergeCell ref="D119:D122"/>
    <mergeCell ref="E119:E122"/>
    <mergeCell ref="A152:A154"/>
    <mergeCell ref="B152:B154"/>
    <mergeCell ref="A155:A156"/>
    <mergeCell ref="B155:B156"/>
    <mergeCell ref="A158:A159"/>
    <mergeCell ref="B158:B159"/>
    <mergeCell ref="A124:A125"/>
    <mergeCell ref="B124:B125"/>
    <mergeCell ref="A65:C65"/>
    <mergeCell ref="A75:C75"/>
    <mergeCell ref="A76:A77"/>
    <mergeCell ref="B76:B77"/>
    <mergeCell ref="A79:A80"/>
    <mergeCell ref="B79:B80"/>
    <mergeCell ref="F83:F86"/>
    <mergeCell ref="D113:D114"/>
    <mergeCell ref="E113:E114"/>
    <mergeCell ref="D110:D111"/>
    <mergeCell ref="E110:E111"/>
    <mergeCell ref="D88:D89"/>
    <mergeCell ref="E88:E89"/>
    <mergeCell ref="A88:A89"/>
    <mergeCell ref="B88:B89"/>
    <mergeCell ref="A100:C100"/>
    <mergeCell ref="A109:C109"/>
    <mergeCell ref="A83:A86"/>
    <mergeCell ref="B83:B86"/>
    <mergeCell ref="D83:D86"/>
    <mergeCell ref="E83:E86"/>
    <mergeCell ref="A110:A111"/>
    <mergeCell ref="B110:B111"/>
    <mergeCell ref="A113:A114"/>
    <mergeCell ref="G50:G51"/>
    <mergeCell ref="G39:G42"/>
    <mergeCell ref="G44:G45"/>
    <mergeCell ref="G47:G48"/>
    <mergeCell ref="B6:B7"/>
    <mergeCell ref="D6:D7"/>
    <mergeCell ref="E6:E7"/>
    <mergeCell ref="F6:F7"/>
    <mergeCell ref="G6:G7"/>
    <mergeCell ref="A47:A48"/>
    <mergeCell ref="B47:B48"/>
    <mergeCell ref="A50:A51"/>
    <mergeCell ref="B50:B51"/>
    <mergeCell ref="A33:A35"/>
    <mergeCell ref="B33:B35"/>
    <mergeCell ref="A39:A42"/>
    <mergeCell ref="B39:B42"/>
    <mergeCell ref="A44:A45"/>
    <mergeCell ref="B44:B45"/>
    <mergeCell ref="A18:C18"/>
    <mergeCell ref="A24:A25"/>
    <mergeCell ref="B24:B25"/>
    <mergeCell ref="A31:A32"/>
    <mergeCell ref="B31:B32"/>
    <mergeCell ref="A2:G2"/>
    <mergeCell ref="D3:E3"/>
    <mergeCell ref="F3:G3"/>
    <mergeCell ref="A5:C5"/>
    <mergeCell ref="A6:A7"/>
  </mergeCells>
  <pageMargins left="0.70866141732283472" right="0.70866141732283472" top="0.74803149606299213" bottom="0.74803149606299213" header="0.31496062992125984" footer="0.31496062992125984"/>
  <pageSetup paperSize="8" fitToHeight="0" orientation="portrait" r:id="rId1"/>
  <headerFooter>
    <oddFooter>&amp;L&amp;[Fil&amp;Z&amp;F&amp;A</oddFooter>
  </headerFooter>
  <rowBreaks count="2" manualBreakCount="2">
    <brk id="63" max="6" man="1"/>
    <brk id="135" max="6" man="1"/>
  </rowBreaks>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zoomScale="115" zoomScaleNormal="115" workbookViewId="0">
      <selection activeCell="B4" sqref="B4:I4"/>
    </sheetView>
  </sheetViews>
  <sheetFormatPr defaultRowHeight="15" x14ac:dyDescent="0.25"/>
  <cols>
    <col min="1" max="16384" width="9.140625" style="2"/>
  </cols>
  <sheetData>
    <row r="2" spans="2:9" ht="15" customHeight="1" x14ac:dyDescent="0.25">
      <c r="B2" s="26" t="s">
        <v>365</v>
      </c>
    </row>
    <row r="3" spans="2:9" x14ac:dyDescent="0.25">
      <c r="B3" s="2" t="s">
        <v>17</v>
      </c>
    </row>
    <row r="4" spans="2:9" ht="314.25" customHeight="1" x14ac:dyDescent="0.25">
      <c r="B4" s="105" t="s">
        <v>366</v>
      </c>
      <c r="C4" s="105"/>
      <c r="D4" s="105"/>
      <c r="E4" s="105"/>
      <c r="F4" s="105"/>
      <c r="G4" s="105"/>
      <c r="H4" s="105"/>
      <c r="I4" s="105"/>
    </row>
  </sheetData>
  <sheetProtection password="84A1" sheet="1" objects="1" scenarios="1"/>
  <mergeCells count="1">
    <mergeCell ref="B4: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Annex I Bank</vt:lpstr>
      <vt:lpstr>Annex II Bank</vt:lpstr>
      <vt:lpstr>Annex VI Bank</vt:lpstr>
      <vt:lpstr>Disclaimer</vt:lpstr>
      <vt:lpstr>'Annex II Bank'!Print_Area</vt:lpstr>
      <vt:lpstr>'Annex VI Bank'!Print_Area</vt:lpstr>
      <vt:lpstr>'Annex VI Bank'!Print_Titles</vt:lpstr>
    </vt:vector>
  </TitlesOfParts>
  <Company>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Chu, F.Y. (Fong Yuen)</cp:lastModifiedBy>
  <cp:lastPrinted>2016-02-15T12:09:21Z</cp:lastPrinted>
  <dcterms:created xsi:type="dcterms:W3CDTF">2015-03-11T14:27:46Z</dcterms:created>
  <dcterms:modified xsi:type="dcterms:W3CDTF">2016-03-01T14:15:21Z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