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20730" windowHeight="11220"/>
  </bookViews>
  <sheets>
    <sheet name="Annex I Group" sheetId="1" r:id="rId1"/>
    <sheet name="Annex II Group" sheetId="6" r:id="rId2"/>
    <sheet name="Annex VI Group" sheetId="3" r:id="rId3"/>
    <sheet name="Disclaimer" sheetId="4" r:id="rId4"/>
  </sheets>
  <externalReferences>
    <externalReference r:id="rId5"/>
    <externalReference r:id="rId6"/>
  </externalReferences>
  <definedNames>
    <definedName name="OLE_LINK1" localSheetId="3">Disclaimer!$B$2</definedName>
    <definedName name="_xlnm.Print_Area" localSheetId="0">'Annex I Group'!$A$1:$G$43</definedName>
    <definedName name="_xlnm.Print_Area" localSheetId="1">'Annex II Group'!$A$1:$W$47</definedName>
    <definedName name="_xlnm.Print_Area" localSheetId="2">'Annex VI Group'!$A$1:$G$174</definedName>
    <definedName name="Question04" localSheetId="1">[1]Options!$B$3:$B$7</definedName>
    <definedName name="Question04">[2]Options!$B$3:$B$7</definedName>
    <definedName name="Question05" localSheetId="1">[1]Options!$B$11:$B$14</definedName>
    <definedName name="Question05">[2]Options!$B$11:$B$14</definedName>
    <definedName name="Question06" localSheetId="1">[1]Options!$B$17:$B$19</definedName>
    <definedName name="Question06">[2]Options!$B$17:$B$19</definedName>
    <definedName name="Question07" localSheetId="1">[1]Options!$D$3:$D$8</definedName>
    <definedName name="Question07">[2]Options!$D$3:$D$8</definedName>
    <definedName name="Question10" localSheetId="1">[1]Options!$D$11:$D$14</definedName>
    <definedName name="Question10">[2]Options!$D$11:$D$14</definedName>
    <definedName name="Question12" localSheetId="1">[1]Options!$F$3:$F$4</definedName>
    <definedName name="Question12">[2]Options!$F$3:$F$4</definedName>
    <definedName name="Question14" localSheetId="1">[1]Options!$F$7:$F$8</definedName>
    <definedName name="Question14">[2]Options!$F$7:$F$8</definedName>
    <definedName name="Question17" localSheetId="1">[1]Options!$F$11:$F$14</definedName>
    <definedName name="Question17">[2]Options!$F$11:$F$14</definedName>
    <definedName name="Question20" localSheetId="1">[1]Options!$B$22:$B$24</definedName>
    <definedName name="Question20">[2]Options!$B$22:$B$24</definedName>
    <definedName name="Question22" localSheetId="1">[1]Options!$F$17:$F$19</definedName>
    <definedName name="Question22">[2]Options!$F$17:$F$19</definedName>
    <definedName name="Question23" localSheetId="1">[1]Options!$F$22:$F$23</definedName>
    <definedName name="Question23">[2]Options!$F$22:$F$23</definedName>
    <definedName name="Question25" localSheetId="1">[1]Options!$F$28:$F$31</definedName>
    <definedName name="Question25">[2]Options!$F$28:$F$31</definedName>
    <definedName name="Question27a" localSheetId="1">[1]Options!$D$17:$D$19</definedName>
    <definedName name="Question27a">[2]Options!$D$17:$D$19</definedName>
    <definedName name="Question28" localSheetId="1">[1]Options!$B$28:$B$32</definedName>
    <definedName name="Question28">[2]Options!$B$28:$B$32</definedName>
  </definedNames>
  <calcPr calcId="145621"/>
</workbook>
</file>

<file path=xl/calcChain.xml><?xml version="1.0" encoding="utf-8"?>
<calcChain xmlns="http://schemas.openxmlformats.org/spreadsheetml/2006/main">
  <c r="D166" i="3" l="1"/>
  <c r="D9" i="3" l="1"/>
  <c r="D66" i="3" l="1"/>
  <c r="D59" i="3"/>
  <c r="D10" i="3"/>
  <c r="D55" i="3" l="1"/>
  <c r="D54" i="3" s="1"/>
  <c r="D15" i="3"/>
  <c r="D73" i="3" l="1"/>
  <c r="D102" i="3" l="1"/>
  <c r="D108" i="3" s="1"/>
  <c r="D120" i="3"/>
  <c r="D119" i="3" s="1"/>
  <c r="D81" i="3" l="1"/>
  <c r="D97" i="3" s="1"/>
  <c r="D27" i="3"/>
  <c r="D62" i="3" s="1"/>
  <c r="D164" i="3" l="1"/>
  <c r="D159" i="3"/>
  <c r="D132" i="3" l="1"/>
  <c r="D133" i="3" s="1"/>
  <c r="D83" i="3" l="1"/>
  <c r="D6" i="3" l="1"/>
  <c r="D8" i="3" l="1"/>
  <c r="D16" i="3"/>
  <c r="D63" i="3" s="1"/>
  <c r="D139" i="3" l="1"/>
  <c r="D147" i="3" s="1"/>
  <c r="D99" i="3"/>
  <c r="D134" i="3"/>
  <c r="D140" i="3"/>
  <c r="D141" i="3" l="1"/>
</calcChain>
</file>

<file path=xl/sharedStrings.xml><?xml version="1.0" encoding="utf-8"?>
<sst xmlns="http://schemas.openxmlformats.org/spreadsheetml/2006/main" count="1155" uniqueCount="456">
  <si>
    <t>Row in transitional own funds template</t>
  </si>
  <si>
    <t>Assets (EURm)</t>
  </si>
  <si>
    <t>IFRS Balance sheet</t>
  </si>
  <si>
    <t>Note</t>
  </si>
  <si>
    <t>Amounts due from banks</t>
  </si>
  <si>
    <t>12, 41, 56</t>
  </si>
  <si>
    <t>Financial assets at fair value through profit and loss</t>
  </si>
  <si>
    <t>Investments - available for sale</t>
  </si>
  <si>
    <t>19, 41, 56</t>
  </si>
  <si>
    <t>Loans and advances to customers</t>
  </si>
  <si>
    <t>Investments in associates and joint ventures</t>
  </si>
  <si>
    <t>Intangible assets</t>
  </si>
  <si>
    <t>8, 41</t>
  </si>
  <si>
    <t>Assets held for sale</t>
  </si>
  <si>
    <t>Other Assets</t>
  </si>
  <si>
    <t>– of which: Deferred tax assets that rely on future profitability excluding those arising from temporary differences</t>
  </si>
  <si>
    <t>– of which: Pension assets net of tax</t>
  </si>
  <si>
    <t xml:space="preserve"> </t>
  </si>
  <si>
    <t>Liabilities (EURm)</t>
  </si>
  <si>
    <t>Subordinated loans</t>
  </si>
  <si>
    <t>– of which: AT1 Capital instruments and the related share premium accounts</t>
  </si>
  <si>
    <t>– of which: Amount of qualifying items referred to in Article 484(4) and the related share premium accounts subject to phase out from AT1</t>
  </si>
  <si>
    <t xml:space="preserve">Other borrowed funds </t>
  </si>
  <si>
    <t>Financial liabilities at fair value through profit and loss</t>
  </si>
  <si>
    <t>– of which: cumulative gains and losses due to changes in own credit risk on fair valued liabilities</t>
  </si>
  <si>
    <t>Other Liabilities</t>
  </si>
  <si>
    <t>– of which: deductible deferred tax liabilities associated with deferred tax assets that rely on future profitability and not arise from temporary differences</t>
  </si>
  <si>
    <t>Equity (EURm)</t>
  </si>
  <si>
    <t>Shareholders equity</t>
  </si>
  <si>
    <t>– of which: share capital</t>
  </si>
  <si>
    <t>– of which: share premium reserve</t>
  </si>
  <si>
    <t xml:space="preserve"> – of which: accumulated other comprehensive income</t>
  </si>
  <si>
    <t>– of which: regulatory adjustments to unrealised gains pursuant to  Article  468</t>
  </si>
  <si>
    <t>26a</t>
  </si>
  <si>
    <t>– of which: Amount to be deducted from or added to Common Equity Tier 1 capital with regard to additional filters and deductions required pre CRR</t>
  </si>
  <si>
    <t>26b</t>
  </si>
  <si>
    <t>– of which: Fair value reserves related to gains or losses on cash flow hedges</t>
  </si>
  <si>
    <t>– of which: profit/loss for the year</t>
  </si>
  <si>
    <t>5a</t>
  </si>
  <si>
    <t>– of which: Retained earnings</t>
  </si>
  <si>
    <t>– of which: Direct holdings by an institution of own CET1 instruments</t>
  </si>
  <si>
    <t>Minority Interest</t>
  </si>
  <si>
    <t>– of which: minority interest amount allowed in consolidated CET1</t>
  </si>
  <si>
    <t>5, 48</t>
  </si>
  <si>
    <t>CET1</t>
  </si>
  <si>
    <t>AT1</t>
  </si>
  <si>
    <t>T2</t>
  </si>
  <si>
    <t xml:space="preserve">Issuer </t>
  </si>
  <si>
    <t>ING Groep N.V.</t>
  </si>
  <si>
    <t>ING Capital Funding Trust III</t>
  </si>
  <si>
    <t>ING Bank N.V.</t>
  </si>
  <si>
    <t xml:space="preserve">Unique identifier (eg CUSIP, ISIN or Bloomberg identifier for private placement) </t>
  </si>
  <si>
    <t>NL0000303600/US4568371037</t>
  </si>
  <si>
    <t xml:space="preserve">US44978NAA37 </t>
  </si>
  <si>
    <t>456837202/IND</t>
  </si>
  <si>
    <t>456837301/INZ</t>
  </si>
  <si>
    <t>NL0000113587</t>
  </si>
  <si>
    <t>456837400/ISP</t>
  </si>
  <si>
    <t>NL0000116127</t>
  </si>
  <si>
    <t>456837509/ISG</t>
  </si>
  <si>
    <t>XS0246487705</t>
  </si>
  <si>
    <t>456837608/ISF</t>
  </si>
  <si>
    <t>CZ0000000039</t>
  </si>
  <si>
    <t>XS0309973104</t>
  </si>
  <si>
    <t>XS0366066149</t>
  </si>
  <si>
    <t>XS0366066222</t>
  </si>
  <si>
    <t>US449786AY82</t>
  </si>
  <si>
    <t>USN45780CT38</t>
  </si>
  <si>
    <t>XS0995102695</t>
  </si>
  <si>
    <t>XS0995102778</t>
  </si>
  <si>
    <t>XS1037382535</t>
  </si>
  <si>
    <t xml:space="preserve">Governing law(s) of the instrument </t>
  </si>
  <si>
    <t>For Depositary receipts: Laws of the Netherlands and for American Depositary receipts: Laws of the State of New York</t>
  </si>
  <si>
    <t xml:space="preserve">The trust securities will be governed by Delaware law.The laws of the Netherlands will govern the subordinated guarantees and the contingent guarantee,except that New York law will govern all provisions that are required to be incorporated into the subordinated guarantees by the Trust Indenture Act, including all the rights and duties of the guarantee trustee towards the holders of the company preferred securities and the trust securities. </t>
  </si>
  <si>
    <t xml:space="preserve">Laws of the State of New York, except that the subordination provisions will be governed by and construed in accordance with the laws of The Netherlands </t>
  </si>
  <si>
    <t>Laws of the Netherlands</t>
  </si>
  <si>
    <t>Laws of the Czech Republic</t>
  </si>
  <si>
    <t>Laws of England</t>
  </si>
  <si>
    <t xml:space="preserve">Regulatory treatment </t>
  </si>
  <si>
    <t>Transitional CRR rules</t>
  </si>
  <si>
    <t>Common Equity Tier 1</t>
  </si>
  <si>
    <t>Additional Tier 1</t>
  </si>
  <si>
    <t>Tier 2</t>
  </si>
  <si>
    <t xml:space="preserve">Post-transitional CRR rules </t>
  </si>
  <si>
    <t>Ineligible</t>
  </si>
  <si>
    <t xml:space="preserve">Eligible at solo / (sub-)consolidated / solo&amp;(sub-)consolidated </t>
  </si>
  <si>
    <t>Solo and (Sub-)Consolidated</t>
  </si>
  <si>
    <t>Instrument type (types to be specified by each jurisdiction)</t>
  </si>
  <si>
    <t>Additional Tier 1 (grandfathered)</t>
  </si>
  <si>
    <t>Tier 2 (grandfathered)</t>
  </si>
  <si>
    <t>Amount recognised in regulatory capital (Currency in million, as of most recent reporting date).
Specify in particular if some parts of the instruments are in different tiers of the regulatory capital and if the amount recognised in regulatory capital is different from the amount issued.</t>
  </si>
  <si>
    <t>EUR 16,972</t>
  </si>
  <si>
    <t>USD 522.2</t>
  </si>
  <si>
    <t>USD 800.0</t>
  </si>
  <si>
    <t>USD 1,100.0</t>
  </si>
  <si>
    <t>EUR 431.8</t>
  </si>
  <si>
    <t>USD 500.0</t>
  </si>
  <si>
    <t>EUR 562.6</t>
  </si>
  <si>
    <t>USD 700.0</t>
  </si>
  <si>
    <t>GBP 66.1</t>
  </si>
  <si>
    <t>USD 1,045.0</t>
  </si>
  <si>
    <t>CZK 2,000.0</t>
  </si>
  <si>
    <t>EUR 150.0</t>
  </si>
  <si>
    <t>EUR 995.1</t>
  </si>
  <si>
    <t>GBP 800.0</t>
  </si>
  <si>
    <t>USD 1,632.3</t>
  </si>
  <si>
    <t>USD 367.7</t>
  </si>
  <si>
    <t>EUR 1,057.5</t>
  </si>
  <si>
    <t>USD 2,058.3</t>
  </si>
  <si>
    <t>EUR 1,500.0</t>
  </si>
  <si>
    <t xml:space="preserve">Nominal amount of instrument </t>
  </si>
  <si>
    <t>EUR 16,972,146,000</t>
  </si>
  <si>
    <t>USD 522,210,000</t>
  </si>
  <si>
    <t>USD 800,000,000</t>
  </si>
  <si>
    <t>USD 1,100,000,000</t>
  </si>
  <si>
    <t>EUR 431,755,500</t>
  </si>
  <si>
    <t>USD 500,000,000</t>
  </si>
  <si>
    <t>EUR 562,613,500</t>
  </si>
  <si>
    <t>USD 700,000,000</t>
  </si>
  <si>
    <t>GBP 66,140,000</t>
  </si>
  <si>
    <t>USD 1,045,000,000</t>
  </si>
  <si>
    <t>CZK 2,000,000,000</t>
  </si>
  <si>
    <t>USD 1,000,000,000</t>
  </si>
  <si>
    <t>EUR 1,000,000,000</t>
  </si>
  <si>
    <t>EUR 150,000,000</t>
  </si>
  <si>
    <t>GBP 800,000,000</t>
  </si>
  <si>
    <t>USD 1,632,320,000</t>
  </si>
  <si>
    <t>USD 367,680,000</t>
  </si>
  <si>
    <t>EUR 1,057,499,000</t>
  </si>
  <si>
    <t>USD 2,058,294,000</t>
  </si>
  <si>
    <t>EUR 1,500,000,000</t>
  </si>
  <si>
    <t xml:space="preserve">9a </t>
  </si>
  <si>
    <t xml:space="preserve">Issue price </t>
  </si>
  <si>
    <t>N/A</t>
  </si>
  <si>
    <t xml:space="preserve">9b </t>
  </si>
  <si>
    <t xml:space="preserve">Redemption price </t>
  </si>
  <si>
    <t xml:space="preserve">Accounting classification </t>
  </si>
  <si>
    <t>Shareholders’ equity</t>
  </si>
  <si>
    <t>Liability – amortised cost</t>
  </si>
  <si>
    <t xml:space="preserve">Original date of issuance </t>
  </si>
  <si>
    <t xml:space="preserve">Perpetual or dated </t>
  </si>
  <si>
    <t>Perpetual</t>
  </si>
  <si>
    <t>Dated</t>
  </si>
  <si>
    <t>Original maturity date</t>
  </si>
  <si>
    <t xml:space="preserve">Issuer call subject to prior supervisory approval </t>
  </si>
  <si>
    <t>Yes</t>
  </si>
  <si>
    <t>Optional call date, contingent call dates and redemption amount</t>
  </si>
  <si>
    <t>Subsequent call dates, if applicable</t>
  </si>
  <si>
    <t xml:space="preserve">On any dividend payment date after first call date </t>
  </si>
  <si>
    <t>On every interest payment date after first call date</t>
  </si>
  <si>
    <t>On every interest payment date thereafter</t>
  </si>
  <si>
    <t>none</t>
  </si>
  <si>
    <t xml:space="preserve">Coupons / dividends </t>
  </si>
  <si>
    <t xml:space="preserve">Fixed or floating dividend/coupon </t>
  </si>
  <si>
    <t>Floating</t>
  </si>
  <si>
    <t>Fixed</t>
  </si>
  <si>
    <t>Fixed to floating</t>
  </si>
  <si>
    <t xml:space="preserve">Coupon rate and any related index </t>
  </si>
  <si>
    <t>3.60% per annum above 3-month LIBOR</t>
  </si>
  <si>
    <t>5.140%; (as from 17/3/2016: 3-month GBP LIBOR + 162bp)</t>
  </si>
  <si>
    <t>0.44575% (updated quartely) 10 year CMS + margin of 0.04 per cent. per annum. From July 2022 3 month Euribor + margin of 125 bps per annum</t>
  </si>
  <si>
    <t>6.125%; (as from 29/5/2018: 3 month EURIBOR+255bp)</t>
  </si>
  <si>
    <t>6.875%; (as from 29/5/2018: 3 month EURIBOR+255bp)</t>
  </si>
  <si>
    <t>3.50% (reset after the first call date)</t>
  </si>
  <si>
    <t>4.125% (reset after the first call date)</t>
  </si>
  <si>
    <t>3.625% (reset after the first call date)</t>
  </si>
  <si>
    <t xml:space="preserve">Existence of a dividend stopper </t>
  </si>
  <si>
    <t>No</t>
  </si>
  <si>
    <t xml:space="preserve">20a </t>
  </si>
  <si>
    <t>Fully discretionary, partially discretionary or mandatory (in terms of timing)</t>
  </si>
  <si>
    <t>Fully discretionary</t>
  </si>
  <si>
    <t>Mandatory</t>
  </si>
  <si>
    <t xml:space="preserve">20b </t>
  </si>
  <si>
    <t>Fully discretionary, partially discretionary or mandatory (in terms of amount)</t>
  </si>
  <si>
    <t>Existence of step up or other incentive to redeem</t>
  </si>
  <si>
    <t>Noncumulative or cumulative</t>
  </si>
  <si>
    <t>Noncumulative</t>
  </si>
  <si>
    <t>Noncumulative, ACSM</t>
  </si>
  <si>
    <t xml:space="preserve">Convertible or non-convertible </t>
  </si>
  <si>
    <t>Nonconvertible</t>
  </si>
  <si>
    <t>Convertible</t>
  </si>
  <si>
    <t>If convertible, conversion trigger(s)</t>
  </si>
  <si>
    <t xml:space="preserve">If a Regulatory Event occurs, then the Securities will be converted into  preference shares or other instruments issued by the Issuer such to the discretion of the Issuer. </t>
  </si>
  <si>
    <t>If convertible, fully or partially</t>
  </si>
  <si>
    <t>If convertible, conversion rate</t>
  </si>
  <si>
    <t>Not determined</t>
  </si>
  <si>
    <t>If convertible, mandatory or optional conversion</t>
  </si>
  <si>
    <t>If convertible, specify instrument type convertible into</t>
  </si>
  <si>
    <t>If convertible, specify issuer of instrument it converts into</t>
  </si>
  <si>
    <t xml:space="preserve">Write-down features </t>
  </si>
  <si>
    <t xml:space="preserve">If write-down, write-down trigger(s) </t>
  </si>
  <si>
    <t>If write-down, fully or partially</t>
  </si>
  <si>
    <t xml:space="preserve">If write-down, permanent or temporary </t>
  </si>
  <si>
    <t xml:space="preserve">If temporary write-down, description of write-up mechanism </t>
  </si>
  <si>
    <t>Position in subordination hierarchy in liquidation (specify instrument type immediately senior to instrument)</t>
  </si>
  <si>
    <t>Additional Tier 1 or pari passu with Additional Tier 1</t>
  </si>
  <si>
    <t>Tier 2 or pari passu with Tier 2</t>
  </si>
  <si>
    <t>Senior</t>
  </si>
  <si>
    <t xml:space="preserve">Non-compliant transitioned features </t>
  </si>
  <si>
    <t xml:space="preserve">If yes, specify non-compliant features </t>
  </si>
  <si>
    <t>ACSM, absence of write down/conversion, step up, dividend stopper and pusher</t>
  </si>
  <si>
    <t>ACSM, absence of write down/conversion, dividend stopper and pusher</t>
  </si>
  <si>
    <t>ACSM, dividend stopper and pusher</t>
  </si>
  <si>
    <t>step up</t>
  </si>
  <si>
    <t>Regulation (EU) no 575/2013 article reference</t>
  </si>
  <si>
    <t>Amount at disclosure date</t>
  </si>
  <si>
    <t>Amount subject to pre-regulation (EU) No 575/2013 treatment or prescribed residual amount of regulation (EU) No 575/2013</t>
  </si>
  <si>
    <t>Capital instruments and the related share premium accounts</t>
  </si>
  <si>
    <t>26 (1), 27, 28, 29,</t>
  </si>
  <si>
    <t>EBA list 26 (3)</t>
  </si>
  <si>
    <t>of which: Ordinary Shares</t>
  </si>
  <si>
    <t>Retained Earnings</t>
  </si>
  <si>
    <t>26 (1) c</t>
  </si>
  <si>
    <t>Accumulated other comprehensive income (and other reserves, to include unrealised gains and losses under the applicable accounting standards</t>
  </si>
  <si>
    <t>26 (1) (d) +(e)</t>
  </si>
  <si>
    <t>3a</t>
  </si>
  <si>
    <t>Funds for general baning risk</t>
  </si>
  <si>
    <t>26 (1) (f)</t>
  </si>
  <si>
    <t>Amount of qualifying items referred to Article 484 (3) and the related share premium accounts subject to phase out from CET1</t>
  </si>
  <si>
    <t>486 |(2)</t>
  </si>
  <si>
    <t>Public sector capital injections grandfathered until 1 Januari 2018</t>
  </si>
  <si>
    <t>483 (2)</t>
  </si>
  <si>
    <t>Minority interest (amount allowed in consolidated CET1)</t>
  </si>
  <si>
    <t>84, 479, 480</t>
  </si>
  <si>
    <t>Independently received interim profits net of any forseeable charge of dividend</t>
  </si>
  <si>
    <t>26 (2)</t>
  </si>
  <si>
    <t>Common Equity Tier 1 (CET1) capital before regulatory adjustments</t>
  </si>
  <si>
    <t>Additional value adjustments (negative amount)</t>
  </si>
  <si>
    <t>34, 105</t>
  </si>
  <si>
    <t>Intangible assets (net of related tax liability) (negative amount)</t>
  </si>
  <si>
    <t>36 (1) (b), 37, 472 (4)</t>
  </si>
  <si>
    <t>Empty set in EU</t>
  </si>
  <si>
    <t>Deffered tax assets that rely on future profitability excluding thise arising from temporary differences (net of related tax liability where the conditions in Article 38 (3) are met) (negative amount)</t>
  </si>
  <si>
    <t>36 (1) c, 38, 472 (5)</t>
  </si>
  <si>
    <t>Fair value reserves related to gains or losses on cash flow hedges</t>
  </si>
  <si>
    <t>33 (a)</t>
  </si>
  <si>
    <t>Negative amounts resulting from the calculation of expected loss amounts</t>
  </si>
  <si>
    <t>36 (1) (d), 40, 159,</t>
  </si>
  <si>
    <t>472 (6)</t>
  </si>
  <si>
    <t>Any increase in equity that results from securitised assets (negative amount)</t>
  </si>
  <si>
    <t>32 (1)</t>
  </si>
  <si>
    <t>Gains or losses on liabilities valued at fair value resulting from changes in own credit standing</t>
  </si>
  <si>
    <t>33 (b)</t>
  </si>
  <si>
    <t>Defined-benefit pension fund assets (negative amount)</t>
  </si>
  <si>
    <t>36 (1) (e), 41, 472 (7)</t>
  </si>
  <si>
    <t>Direct and indirect holdings by an institution of own CET1 instruments (negative amount)</t>
  </si>
  <si>
    <t>36 (1) (f), 42, 472 (8)</t>
  </si>
  <si>
    <t>Holdings of the CET1 instruments of financial sector entities where those entities have reciprocal cross holdings with the institution designed to inflate artificially the own funds of the institution (negative amount)</t>
  </si>
  <si>
    <t>36 (1) (g), 44, 472 (9)</t>
  </si>
  <si>
    <t>Direct and indirect holdings by the institution of the CET1 instruments of financial sector entities where the institution does not have a significant investment in those entities (amount above the 10% threshold and net of eligible short positions) (negative amount)</t>
  </si>
  <si>
    <t>36 (1) (h), 43, 45, 46 ,</t>
  </si>
  <si>
    <t>49 (2) (3), 79, 472 (10)</t>
  </si>
  <si>
    <t>Direct, indirect and synthetic holdings by the institution of the CET1 instruments of financial sector entities where the institution has a significant investment in those entities (amount above 10% threshold and net of eligible short positions) (negative amount)</t>
  </si>
  <si>
    <t>36 (1) (i), 43, 45, 47,</t>
  </si>
  <si>
    <t>48 (1) (b), 49 (1) to</t>
  </si>
  <si>
    <t>(3), 79, 470, 472 (11)</t>
  </si>
  <si>
    <t>Empty Set in the EU</t>
  </si>
  <si>
    <t>20a</t>
  </si>
  <si>
    <t>Exposure amount of the following items which qualify for a RW of 1250%, where the institution opts for the deduction alternative</t>
  </si>
  <si>
    <t>36 (1) (k)</t>
  </si>
  <si>
    <t>20b</t>
  </si>
  <si>
    <t>of which: qualifying holdings outside the financial sector (negative amount)</t>
  </si>
  <si>
    <t>36 (1) (k) (i), 89 to 91</t>
  </si>
  <si>
    <t>20c</t>
  </si>
  <si>
    <t>of which: securitisation positions (negative amount)</t>
  </si>
  <si>
    <t>36 (1) (k) (ii)</t>
  </si>
  <si>
    <t>243 (1) (b)</t>
  </si>
  <si>
    <t>244 (1) (b)</t>
  </si>
  <si>
    <t>20d</t>
  </si>
  <si>
    <t>of which: free deliveries (negative amount)</t>
  </si>
  <si>
    <t>36 (1) (k) (iii), 379 (3)</t>
  </si>
  <si>
    <t>Deferred tax assets arising from temporary differences (amount above 10% threshold, net of related tax liability where the conditions in 38 (3) are met) (negative amount)</t>
  </si>
  <si>
    <t>36 (1) (c), 38, 48 (1)</t>
  </si>
  <si>
    <t>(a), 470, 472 (5)</t>
  </si>
  <si>
    <t>Amount exceeding the 15% threshold (negative amount)</t>
  </si>
  <si>
    <t>48 (1)</t>
  </si>
  <si>
    <t>of which: direct and indirect holdings by the institution of the CET1 instruments of financial sector entities where the institution has a significant investment in those entities</t>
  </si>
  <si>
    <t>36 (1) (i), 48 (1) (b),</t>
  </si>
  <si>
    <t>470, 472 (11)</t>
  </si>
  <si>
    <t>of which: deferred tax assets arising from temporary differences</t>
  </si>
  <si>
    <t>25a</t>
  </si>
  <si>
    <t>Losses for the current financial year (negative amount)</t>
  </si>
  <si>
    <t>36 (1) (a), 472 (3)</t>
  </si>
  <si>
    <t>25b</t>
  </si>
  <si>
    <t>Foreseeable tax charges relating to CET1 items (negative amount)</t>
  </si>
  <si>
    <t>36 (1) (I)</t>
  </si>
  <si>
    <t>Regulatory adjustments applied to Common Equity Tier 1 in respect of amounts subject to pre-CRR treatment</t>
  </si>
  <si>
    <t>Regulatory adjustments relating to unrealised gains and losses pursuant to Articles 467 and 468</t>
  </si>
  <si>
    <t>Of which: prudential filter for unrealised gains on Investment Property valued at fair value</t>
  </si>
  <si>
    <t>Of which: prudential filter for unrealised gains on Available for Sale Equity Securities</t>
  </si>
  <si>
    <t>Of which: prudential filter for unrealised gains on Available for Sale Debt Securities</t>
  </si>
  <si>
    <t>Amount to be deducted from or added to Common Equity Tier 1 capital with regard to additional filters and deductions required pre CRR</t>
  </si>
  <si>
    <t>Of which: prudential filter regarding the introduction of amendments to IAS 19</t>
  </si>
  <si>
    <t>Qualifying AT1 deductions that exceed the AT1 capital of the institution (negative amount)</t>
  </si>
  <si>
    <t>36 (1) U)</t>
  </si>
  <si>
    <t>Total regulatory adjustments to Common equity Tier 1 (CET1)</t>
  </si>
  <si>
    <t>Common Equity Tier 1 (CET1) capital</t>
  </si>
  <si>
    <t>51, 52</t>
  </si>
  <si>
    <t>of which: classified as equity under applicable accounting standards</t>
  </si>
  <si>
    <t>of which: classified as liabilities under applicable accounting  standards</t>
  </si>
  <si>
    <t>Amount of qualifying items referred to in Article 484 (4) and the related share premium accounts subject to phase out from AT1</t>
  </si>
  <si>
    <t>486 (3)</t>
  </si>
  <si>
    <t>Public sector capital injections grandfathered until 1 January 2018</t>
  </si>
  <si>
    <t>483 (3)</t>
  </si>
  <si>
    <t>Qualifying Tier 1 capital included in consolidated AT1 capital (including minority interests not included in row 5) issued by subsidiaries and held by third parties</t>
  </si>
  <si>
    <t>85, 86, 480</t>
  </si>
  <si>
    <t>of which: instruments issued by subsidiaries subject to phase out</t>
  </si>
  <si>
    <t>Additional Tier 1 (AT1) capital before regulatory adjustments</t>
  </si>
  <si>
    <t>Direct and indirect holdings by an institution of own AT1 Instruments (negative amount)</t>
  </si>
  <si>
    <t>52 (1) (b), 56 (a), 57,</t>
  </si>
  <si>
    <t>475 (2)</t>
  </si>
  <si>
    <t>Holdings of the AT1 instruments of financial sector entities where those entities have reciprocal cross holdings with the institution designed to inflate artificially the own funds of the institution (negative amount)</t>
  </si>
  <si>
    <t>56 (b), 58, 475 (3)</t>
  </si>
  <si>
    <t>Direct and indirect holdings of the AT1 instruments of financial sector entities where the institution does not have a significant investment in those entities (amount above the 10% threshold and net of eligible short posilions) (negative amount)</t>
  </si>
  <si>
    <t>56 (c), 59, 60, 79, 475</t>
  </si>
  <si>
    <t>Direct and indirect holdings by the institution of the AT1 instruments of financial sector entities where the insti- tution has a significant investment in those entities (amount above the 10% threshold net of eligible short positions) (negative amount)</t>
  </si>
  <si>
    <t>56 (d), 59, 79, 475 (4)</t>
  </si>
  <si>
    <t>Regulatory adjustments applied to additional tier 1 in respect of amounts subject to pre-CRR treatment and transitional treatments subject to phase out as prescribed in Regulation (EU) No 575/2013 (i.e. CRR residual amounts)</t>
  </si>
  <si>
    <t>41a</t>
  </si>
  <si>
    <t>Residual amounts deducted from Additional Tier 1 capital with regard to deduction from Common Equity Tier 1 capital during the transitional period pursuant to article 472 of Regulation (EU) No 575/2013</t>
  </si>
  <si>
    <t>472, 472(3)(a), 472</t>
  </si>
  <si>
    <t>(4), 472 (6), 472 (8)</t>
  </si>
  <si>
    <t>(a), 472 (9), 472 (10)</t>
  </si>
  <si>
    <t>(a), 472 (11) (a)</t>
  </si>
  <si>
    <t>Of which items to be detailed line by line, e.g. Material net interim losses, intangibles, shortfall of provisions to expected losses etc</t>
  </si>
  <si>
    <t>41b</t>
  </si>
  <si>
    <t>Residual amounts deducted from Additional Tier 1 capital with regard to deduction from Tier 2 capital during the transitional period pursuant to article 475 of Regulation (EU) No 575/2013</t>
  </si>
  <si>
    <t>477, 477 (3), 477 (4)</t>
  </si>
  <si>
    <t>(a)</t>
  </si>
  <si>
    <t>Of which items to be detailed line by line, e.g. Reciprocal cross holdings in Tier 2 instruments, direct holdings of non-significant investments in the capital of other financial sector entities, etc</t>
  </si>
  <si>
    <t>41c</t>
  </si>
  <si>
    <t>Amount to be deducted from or added to Additional Tier 1 capital with regard to additional filters and deductions required pre- CRR</t>
  </si>
  <si>
    <t>467, 468, 481</t>
  </si>
  <si>
    <t>Of which: ... possible filter for unrealised losses</t>
  </si>
  <si>
    <t>Of which: ... possible filter for unrealised gains</t>
  </si>
  <si>
    <t>Of which: ...</t>
  </si>
  <si>
    <t>Qualifying T2 deductions that exceed the T2 capital of the institution (negative amount)</t>
  </si>
  <si>
    <t>56 (e)</t>
  </si>
  <si>
    <t>Excess of deduction from AT1 items over AT1 capital (deducted in CET1)</t>
  </si>
  <si>
    <t>Total regulatory adjustments to Additional Tier 1 (AT1) capital</t>
  </si>
  <si>
    <t>Additional Tier 1 (AT1) capital</t>
  </si>
  <si>
    <t>Tier 1 capital (T1 = CET1 + AT1)</t>
  </si>
  <si>
    <t>62, 63</t>
  </si>
  <si>
    <t>Amount of qualifying items referred to in Article 484 (5) and the related share premium accounts subject to phase out from T2</t>
  </si>
  <si>
    <t>486 (4)</t>
  </si>
  <si>
    <t>483 (4)</t>
  </si>
  <si>
    <t>Qualifying own funds instruments included in consolidated T2 capital (including minority interests and AT1 instruments not included in rows 5 or 34) issued by subsidiaries and held by third parties</t>
  </si>
  <si>
    <t>87, 88, 480</t>
  </si>
  <si>
    <t>Credit risk adjustments</t>
  </si>
  <si>
    <t>62 (c) &amp; (d)</t>
  </si>
  <si>
    <t>Tier 2 (T2) capital before regulatory adjustments</t>
  </si>
  <si>
    <t>Direct and indirect holdings by an institution of own T2 instruments and subordinated loans (negative amount)</t>
  </si>
  <si>
    <t>63 (b) (i), 66 (a), 67,</t>
  </si>
  <si>
    <t>477 (2)</t>
  </si>
  <si>
    <t>Holdings of the T2 instruments and subordinated loans of financial sector entities where those entities have reciprocal cross holdings with the institution designed to inflate artificially the own funds of the institution (negative amount)</t>
  </si>
  <si>
    <t>66 (b), 68, 477 (3)</t>
  </si>
  <si>
    <t>Direct and indirect holdings of the T2 instruments and subordinated loans of financial sector entities where the institution does not have a significant investment in those entities (amount above 10% threshold and net of eligible short positions) (negative amount)</t>
  </si>
  <si>
    <t>66 (c), 69, 70, 79, 477</t>
  </si>
  <si>
    <t>54a</t>
  </si>
  <si>
    <t>Of which new holdings not subject to transitional arrangements</t>
  </si>
  <si>
    <t>54b</t>
  </si>
  <si>
    <t>Of which holdings existing before 1 January 2013 and subject to transitional arrangements</t>
  </si>
  <si>
    <t>Direct and indirect holdings by the institution of the T2 instruments and subordinated loans of financial sector entities where the institution has a significant investment in those entities (net of eligible short positions) (negative amount)</t>
  </si>
  <si>
    <t>66 (d), 69, 79, 477 (4)</t>
  </si>
  <si>
    <t>Regulatory adjustments applied to tier 2 in respect of amounts subject to pre-CRR treatment and transitional treatments subject to phase out as prescribed in Regu- lation (EU) No 575/2013 (i.e. CRR residual amounts)</t>
  </si>
  <si>
    <t>56a</t>
  </si>
  <si>
    <t>Residual amounts deducted from Tier 2capital with regard to deduction from Common Equity Tier 1 capital during the transitional period pursuant to article 472 of Regulation (EU) No 575/2013</t>
  </si>
  <si>
    <t>472 , 472(3)(a), 472</t>
  </si>
  <si>
    <t>56b</t>
  </si>
  <si>
    <t>Residual amounts deducted from Tier 2 capital with regard to deduction from Additional Tier 1 capital during the transitional period pursuant to article 475 of Regulation (EU) No 575/2013</t>
  </si>
  <si>
    <t>475, 475 (2) (a), 475</t>
  </si>
  <si>
    <t>(3), 475 (4) (a)</t>
  </si>
  <si>
    <t>Of which items to be detailed line by line, e.g. reciprocal cross holdings in at1 instruments, direct holdings of non significant investments in the capital of other financial sector entities , etc</t>
  </si>
  <si>
    <t>56c</t>
  </si>
  <si>
    <t>Amount to be deducted from or added to Tier 2 capital with regard to additional filters and deductions required pre CRR</t>
  </si>
  <si>
    <t>Total regulatory adjustments to Tier 2 (T2) capital</t>
  </si>
  <si>
    <t>Tier 2 (T2) capital</t>
  </si>
  <si>
    <t>Total capital (TC = T1 + T2)</t>
  </si>
  <si>
    <t>59a</t>
  </si>
  <si>
    <t>Risk weighted assets in respect of amounts subject to pre-CRR treatment and transitional treatments subject to phase out as prescribed in Regulation (EU) No 575/ 2013(i.e. CRR residual amounts)</t>
  </si>
  <si>
    <t>Total risk weighted assets</t>
  </si>
  <si>
    <t>92 (2) (a), 465</t>
  </si>
  <si>
    <t>Tier 1 (as a percentage of risk exposure amount)</t>
  </si>
  <si>
    <t>92 (2) (b), 465</t>
  </si>
  <si>
    <t>Total capital (as a percentage of risk exposure amount)</t>
  </si>
  <si>
    <t>92 (2) (c)</t>
  </si>
  <si>
    <t>Institution specific buffer requirement (CET1 requirement in accordance with article 92 (1) (a) plus capital conser- vation and countercyclical buffer requirements , plus systemic risk buffer, plus the systemically important institution buffer (G-Sll or 0-Sll buffer), expressed as a percentage of risk exposure amount)</t>
  </si>
  <si>
    <t>CRD 128, 129, 130</t>
  </si>
  <si>
    <t>of which: capital conservation buffer requirement</t>
  </si>
  <si>
    <t>of which: countercyclical buffer requirement</t>
  </si>
  <si>
    <t>of which: systemic risk buffer requirement</t>
  </si>
  <si>
    <t>67a</t>
  </si>
  <si>
    <t>of which: Global Systemically  Important  Institution (G-Sll) or  Other  Systemically  Important  Institution  (0-Sll)  buffer</t>
  </si>
  <si>
    <t>CRD 131</t>
  </si>
  <si>
    <t>CRD 128</t>
  </si>
  <si>
    <t>Direct and indirect holdings of the capital of  financial sector entities where the institution does not have a significant investment in those entities (amount below 10% threshold and net of eligible short positions)</t>
  </si>
  <si>
    <t>36 (1) (h), 45, 46, 472 (10)</t>
  </si>
  <si>
    <t>56 (c), 59, 60, 475 (4)</t>
  </si>
  <si>
    <t>66 (c), 69, 70, 477 (4)</t>
  </si>
  <si>
    <t>Direct and indirect holdings by the institution of the CET 1 instruments  of financial  sector  entities  where the  institution has a significant investment in those entities (amount below 10% threshold and net of eligible short positions)</t>
  </si>
  <si>
    <t>36 (1) (i), 45 , 48, 470,</t>
  </si>
  <si>
    <t>472 (11)</t>
  </si>
  <si>
    <t>Deferred tax assets arising from temporary differences (amount below 10% threshold, net of related tax liability where the conditions in Article 38 (3) are met)</t>
  </si>
  <si>
    <t>36 (1) (c), 38, 48, 470,</t>
  </si>
  <si>
    <t>472 (5)</t>
  </si>
  <si>
    <t>Credit risk adjustments included in T2 in respect of exposures subject to standardized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</si>
  <si>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</si>
  <si>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</si>
  <si>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</si>
  <si>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Current cap on CET1 instruments subject to phase out arrangements</t>
  </si>
  <si>
    <t>484 (3), 486 (2) &amp; (5)</t>
  </si>
  <si>
    <t>Amount excluded from CET1 due to cap (excess over cap after redemptions and maturities)</t>
  </si>
  <si>
    <t>Current cap on AT1 instruments subject to phase out arrangements</t>
  </si>
  <si>
    <t>484 (4), 486 (3) &amp; (5)</t>
  </si>
  <si>
    <t>Amount excluded from AT1 due to cap (excess over cap after redemptions and maturities)</t>
  </si>
  <si>
    <t>Current cap on T2 instruments subject to phase out arrangements</t>
  </si>
  <si>
    <t>484 (5), 486 (4) &amp; (5)</t>
  </si>
  <si>
    <t>Amount excluded from T2 due to cap (excess over cap after redemptions and maturities)</t>
  </si>
  <si>
    <t>DISCLAIMER</t>
  </si>
  <si>
    <t>Certain of the statements contained in this Annual Report are not historical facts, including, without limitation, certain statements made of future expectations and other forward-looking statements that are based on management's current views and assumptions and involve known and unknown risks and uncertainties that could cause actual results, performance or events to differ materially from those expressed or implied in such statements. Actual results, performance or events may differ materially from those in such statements due to, without limitation: (1) changes in general economic conditions, in particular economic conditions in ING Bank's core markets, (2) changes in performance of financial markets, including developing markets, (3) consequences of a potential (partial) break-up of the euro, (4) the implementation of ING's restructuring plan to separate banking and insurance operations, (5) changes in the availability of, and costs associated with, sources of liquidity such as interbank funding, as well as conditions in the credit markets generally, including changes in borrower and counterparty creditworthiness, (6) the frequency and severity of insured loss events, (7) changes affecting mortality and morbidity levels and trends, (8) changes affecting persistency levels, (9) changes affecting interest rate levels, (10) changes affecting currency exchange rates, (11) changes in investor, customer and policyholder behaviour, (12) changes in general competitive factors, (13) changes in laws and regulations, (14) changes in the policies of governments and/or regulatory authorities, (15) conclusions with regard to purchase accounting assumptions and methodologies, (16) changes in ownership that could affect the future availability to us of net operating loss, net capital and built-in loss carry forwards, (17) changes in credit ratings, (18) ING's ability to achieve projected operational synergies and (19) the other risks and uncertainties detailed in the risk factors section contained in the most recent annual report of ING Groep N.V. 
Any forward-looking statements made by or on behalf of ING speak only as of the date they are made, and, ING assumes no obligation to publicly update or revise any forward-looking statements, whether as a result of new information or for any other reason. See 'Risk factors' and 'Risk management' sections of this Annual Report.</t>
  </si>
  <si>
    <t>(Table Annex VI)</t>
  </si>
  <si>
    <t>(4)</t>
  </si>
  <si>
    <t xml:space="preserve"> – of which: T2 Capital instruments and the related share premium accounts</t>
  </si>
  <si>
    <t>– of which: Amounts of qualifying items referred to in Article 484 (5) and the related  share premium accounts subject to phase out from T2</t>
  </si>
  <si>
    <t>Common Equity Tier 1 capital: instruments and reserves</t>
  </si>
  <si>
    <t>Common Equity Tier 1 capital: regulatory adjustments</t>
  </si>
  <si>
    <t>Additional Tier 1 (AT1) capital: Instruments</t>
  </si>
  <si>
    <t>Additional Tier 1 (AT1) capital: regulatory adjustments</t>
  </si>
  <si>
    <t>Tier 2 (T2) capital: regulatory adjustments</t>
  </si>
  <si>
    <t>Tier 2 (T2) capital: Instruments and provisions</t>
  </si>
  <si>
    <t>Common Equity Tier 1 (as a percentage of risk exposure amount)</t>
  </si>
  <si>
    <t>Common Equity Tier 1 available to meet buffers (as a percentage of risk exposure amount)</t>
  </si>
  <si>
    <t>[non relevant in EU regulation]</t>
  </si>
  <si>
    <t>Capital ratios and buffers</t>
  </si>
  <si>
    <t>Applicable caps on the lnclusion of provisions in Tier 2</t>
  </si>
  <si>
    <t>Capital Instruments subject to phase-out arrangements (only applicable between 1 Jan 2013 and 1 Jan 2022)</t>
  </si>
  <si>
    <t xml:space="preserve">  </t>
  </si>
  <si>
    <t>ordinary shares</t>
  </si>
  <si>
    <t>Preference shares or other instruments issued by the Issuer such to the discretion of the Issuer.</t>
  </si>
  <si>
    <t>1. if the ordinary shares are then admitted to trading on a Relevant Stock Exchange, the highest of (i) the Current Market Price per ordinary share translated into U.S. dollars at the prevailing Rate, (ii) the Floor Price and (iii) the nominal value of an ordinary share of the Issuer translated into U.S. dollars at the Prevailing Rate, and 2. if the ordinary shares are not then admitted to trading on a Relevant Stock Exchange, the higher of (i) the Floor Price and (ii) the nominal value of an ordinary share of the Issuer translated into U.S.dollars at the Prevailing Rate. The Current Market Price, Floor Price and Prevailing Rate shall each be determined on the date on which the Conversion Notice is given.</t>
  </si>
  <si>
    <t>Fully convertible</t>
  </si>
  <si>
    <t xml:space="preserve"> Fully convertible</t>
  </si>
  <si>
    <t>Conversion  trigger if the CET 1 ratio of ING Groep is less than 7%</t>
  </si>
  <si>
    <t>Conversion  trigger if the CET 1 ratio of ING Groep  is less than 7%</t>
  </si>
  <si>
    <t>6.500% (reset afer the first call date)</t>
  </si>
  <si>
    <t>6.000% (reset afer the first call date)</t>
  </si>
  <si>
    <t>0.45% (updated quarterly). The rate shall be the linear interpolated effective yield on the relevant Interest determination Date for two Dutch state loans with remaining terms most closely corresponding to 10 years (as from such Interest Determination Date) (the ‘Reference Loans’) recalculated to a quarterly based rate, plus 0.10%.</t>
  </si>
  <si>
    <t>1.57% (updated quarterly) The rate shall be the linear interpolated effective yield calculated on the basis of the opening prices on the relevant Interest determination Date for two Dutch state loans with remaining terms most closely corresponding to 10
years (as from such Interest Determination Date) (the ‘Reference Loans’) recalculated to a quarterly based rate, plus 0.50%.</t>
  </si>
  <si>
    <t>USD 1,250,000,000</t>
  </si>
  <si>
    <t>USD 1,250.0</t>
  </si>
  <si>
    <t>USD 1,000.0</t>
  </si>
  <si>
    <t xml:space="preserve">Additional Tier 1 </t>
  </si>
  <si>
    <t>Additional Tier1</t>
  </si>
  <si>
    <t>456837AF0</t>
  </si>
  <si>
    <t>456837AE3</t>
  </si>
  <si>
    <t>8, 19, 41, 56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</si>
</sst>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quot;€&quot;\ * #,##0.00_ ;_ &quot;€&quot;\ * \-#,##0.00_ ;_ &quot;€&quot;\ * &quot;-&quot;??_ ;_ @_ "/>
    <numFmt numFmtId="165" formatCode="_ * #,##0.00_ ;_ * \-#,##0.00_ ;_ * &quot;-&quot;??_ ;_ @_ "/>
    <numFmt numFmtId="166" formatCode="0.0000%"/>
    <numFmt numFmtId="167" formatCode="[$-F800]dddd\,\ mmmm\ dd\,\ yyyy"/>
    <numFmt numFmtId="168" formatCode="#,##0_ ;\-#,##0\ "/>
    <numFmt numFmtId="169" formatCode="dd\ mmm\ yyyy"/>
    <numFmt numFmtId="170" formatCode="d/mm/yy;@"/>
  </numFmts>
  <fonts count="15" x14ac:knownFonts="1">
    <font>
      <sz val="11"/>
      <color theme="1"/>
      <name val="Calibri"/>
      <family val="2"/>
      <scheme val="minor"/>
    </font>
    <font>
      <sz val="11"/>
      <color theme="1"/>
      <name val="Calibri"/>
      <family val="2"/>
      <scheme val="minor"/>
    </font>
    <font>
      <sz val="10"/>
      <color rgb="FF000000"/>
      <name val="Times New Roman"/>
      <family val="1"/>
    </font>
    <font>
      <sz val="7.5"/>
      <color theme="1"/>
      <name val="ING Me"/>
    </font>
    <font>
      <b/>
      <sz val="8"/>
      <color rgb="FFFFFFFF"/>
      <name val="ING Me"/>
    </font>
    <font>
      <b/>
      <sz val="6.5"/>
      <color rgb="FFFF6200"/>
      <name val="ING Me"/>
    </font>
    <font>
      <sz val="7"/>
      <color rgb="FFFF6200"/>
      <name val="ING Me"/>
    </font>
    <font>
      <sz val="7"/>
      <color theme="1"/>
      <name val="ING Me"/>
    </font>
    <font>
      <b/>
      <sz val="7.5"/>
      <color theme="1"/>
      <name val="ING Me"/>
    </font>
    <font>
      <b/>
      <sz val="7"/>
      <color theme="1"/>
      <name val="ING Me"/>
    </font>
    <font>
      <sz val="11"/>
      <color theme="1"/>
      <name val="ING Me"/>
    </font>
    <font>
      <sz val="7.5"/>
      <color rgb="FFFF6200"/>
      <name val="ING Me"/>
    </font>
    <font>
      <sz val="7.5"/>
      <name val="ING Me"/>
    </font>
    <font>
      <b/>
      <sz val="7.5"/>
      <name val="ING Me"/>
    </font>
    <font>
      <b/>
      <sz val="8.5"/>
      <color rgb="FFFF6400"/>
      <name val="ING Me"/>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0F0F0"/>
        <bgColor indexed="64"/>
      </patternFill>
    </fill>
  </fills>
  <borders count="8">
    <border>
      <left/>
      <right/>
      <top/>
      <bottom/>
      <diagonal/>
    </border>
    <border>
      <left/>
      <right/>
      <top/>
      <bottom style="medium">
        <color rgb="FF767676"/>
      </bottom>
      <diagonal/>
    </border>
    <border>
      <left/>
      <right/>
      <top style="medium">
        <color rgb="FF767676"/>
      </top>
      <bottom/>
      <diagonal/>
    </border>
    <border>
      <left/>
      <right/>
      <top/>
      <bottom style="medium">
        <color rgb="FFA8A8A8"/>
      </bottom>
      <diagonal/>
    </border>
    <border>
      <left/>
      <right/>
      <top style="medium">
        <color rgb="FFA8A8A8"/>
      </top>
      <bottom style="medium">
        <color rgb="FFA8A8A8"/>
      </bottom>
      <diagonal/>
    </border>
    <border>
      <left/>
      <right/>
      <top style="medium">
        <color rgb="FFA8A8A8"/>
      </top>
      <bottom/>
      <diagonal/>
    </border>
    <border>
      <left/>
      <right/>
      <top style="medium">
        <color rgb="FF767676"/>
      </top>
      <bottom style="medium">
        <color rgb="FFA8A8A8"/>
      </bottom>
      <diagonal/>
    </border>
    <border>
      <left/>
      <right/>
      <top style="medium">
        <color rgb="FFA8A8A8"/>
      </top>
      <bottom style="medium">
        <color rgb="FF767676"/>
      </bottom>
      <diagonal/>
    </border>
  </borders>
  <cellStyleXfs count="20">
    <xf numFmtId="0" fontId="0" fillId="0" borderId="0"/>
    <xf numFmtId="9"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cellStyleXfs>
  <cellXfs count="109">
    <xf numFmtId="0" fontId="0" fillId="0" borderId="0" xfId="0"/>
    <xf numFmtId="0" fontId="0" fillId="2" borderId="0" xfId="0" applyFill="1"/>
    <xf numFmtId="0" fontId="0" fillId="2" borderId="0" xfId="0" applyFill="1" applyAlignment="1">
      <alignment horizontal="center" wrapText="1"/>
    </xf>
    <xf numFmtId="0" fontId="4" fillId="0" borderId="0" xfId="0" applyFont="1" applyAlignment="1">
      <alignment wrapText="1"/>
    </xf>
    <xf numFmtId="0" fontId="3" fillId="0" borderId="0" xfId="0" applyFont="1"/>
    <xf numFmtId="0" fontId="8" fillId="0" borderId="3" xfId="0" applyFont="1" applyBorder="1" applyAlignment="1">
      <alignment vertical="center" wrapText="1"/>
    </xf>
    <xf numFmtId="0" fontId="3" fillId="0" borderId="3" xfId="0" applyFont="1" applyBorder="1" applyAlignment="1">
      <alignment vertical="center" wrapText="1"/>
    </xf>
    <xf numFmtId="3" fontId="7" fillId="4" borderId="3" xfId="0" applyNumberFormat="1" applyFont="1" applyFill="1" applyBorder="1" applyAlignment="1">
      <alignment horizontal="right" vertical="center" wrapText="1"/>
    </xf>
    <xf numFmtId="3" fontId="7" fillId="0" borderId="3" xfId="0" applyNumberFormat="1" applyFont="1" applyBorder="1" applyAlignment="1">
      <alignment horizontal="right" vertical="center" wrapText="1"/>
    </xf>
    <xf numFmtId="3" fontId="7" fillId="3" borderId="3" xfId="0" applyNumberFormat="1" applyFont="1" applyFill="1" applyBorder="1" applyAlignment="1">
      <alignment horizontal="right" vertical="center" wrapText="1"/>
    </xf>
    <xf numFmtId="3" fontId="9" fillId="4" borderId="3" xfId="0" applyNumberFormat="1" applyFont="1" applyFill="1" applyBorder="1" applyAlignment="1">
      <alignment horizontal="right" vertical="center" wrapText="1"/>
    </xf>
    <xf numFmtId="3" fontId="9" fillId="0" borderId="3" xfId="0" applyNumberFormat="1" applyFont="1" applyBorder="1" applyAlignment="1">
      <alignment horizontal="right" vertical="center" wrapText="1"/>
    </xf>
    <xf numFmtId="0" fontId="9" fillId="0" borderId="3" xfId="0" applyFont="1" applyBorder="1" applyAlignment="1">
      <alignment horizontal="right" vertical="center" wrapText="1"/>
    </xf>
    <xf numFmtId="0" fontId="3" fillId="2" borderId="0" xfId="0" applyFont="1" applyFill="1" applyAlignment="1">
      <alignment vertical="center" wrapText="1"/>
    </xf>
    <xf numFmtId="0" fontId="6" fillId="2" borderId="0" xfId="0" applyFont="1" applyFill="1" applyAlignment="1">
      <alignment vertical="center" wrapText="1"/>
    </xf>
    <xf numFmtId="0" fontId="7" fillId="2" borderId="3" xfId="0" applyFont="1" applyFill="1" applyBorder="1" applyAlignment="1">
      <alignment horizontal="right" vertical="center" wrapText="1"/>
    </xf>
    <xf numFmtId="0" fontId="7" fillId="2" borderId="4" xfId="0" applyFont="1" applyFill="1" applyBorder="1" applyAlignment="1">
      <alignment horizontal="right" vertical="center" wrapText="1"/>
    </xf>
    <xf numFmtId="0" fontId="6" fillId="2" borderId="3" xfId="0" applyFont="1" applyFill="1" applyBorder="1" applyAlignment="1">
      <alignment vertical="center" wrapText="1"/>
    </xf>
    <xf numFmtId="1" fontId="7" fillId="4" borderId="3" xfId="0" applyNumberFormat="1" applyFont="1" applyFill="1" applyBorder="1" applyAlignment="1">
      <alignment horizontal="right" vertical="center" wrapText="1"/>
    </xf>
    <xf numFmtId="0" fontId="10" fillId="0" borderId="0" xfId="0" applyFont="1"/>
    <xf numFmtId="167" fontId="5" fillId="2" borderId="3" xfId="0" applyNumberFormat="1" applyFont="1" applyFill="1" applyBorder="1" applyAlignment="1">
      <alignment vertical="center" wrapText="1"/>
    </xf>
    <xf numFmtId="0" fontId="7" fillId="2" borderId="0"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3" fillId="2" borderId="3" xfId="0" applyFont="1" applyFill="1" applyBorder="1" applyAlignment="1">
      <alignment horizontal="left" vertical="center" wrapText="1"/>
    </xf>
    <xf numFmtId="0" fontId="8" fillId="2" borderId="3" xfId="0" applyFont="1" applyFill="1" applyBorder="1" applyAlignment="1">
      <alignment horizontal="right" vertical="center" wrapText="1"/>
    </xf>
    <xf numFmtId="0" fontId="8" fillId="2" borderId="3" xfId="0" applyFont="1" applyFill="1" applyBorder="1" applyAlignment="1">
      <alignment horizontal="left" vertical="center" wrapText="1"/>
    </xf>
    <xf numFmtId="0" fontId="3" fillId="2" borderId="3" xfId="0" applyFont="1" applyFill="1" applyBorder="1" applyAlignment="1">
      <alignment horizontal="left" vertical="center" wrapText="1"/>
    </xf>
    <xf numFmtId="168" fontId="9" fillId="3" borderId="3" xfId="19" applyNumberFormat="1" applyFont="1" applyFill="1" applyBorder="1" applyAlignment="1">
      <alignment horizontal="right" vertical="center" wrapText="1"/>
    </xf>
    <xf numFmtId="3" fontId="9" fillId="4" borderId="3" xfId="0" applyNumberFormat="1" applyFont="1" applyFill="1" applyBorder="1" applyAlignment="1">
      <alignment horizontal="right" vertical="center" wrapText="1"/>
    </xf>
    <xf numFmtId="3" fontId="9" fillId="2" borderId="3" xfId="0" applyNumberFormat="1" applyFont="1" applyFill="1" applyBorder="1" applyAlignment="1">
      <alignment horizontal="right" vertical="center" wrapText="1"/>
    </xf>
    <xf numFmtId="10" fontId="9" fillId="3" borderId="3" xfId="1" applyNumberFormat="1" applyFont="1" applyFill="1" applyBorder="1" applyAlignment="1">
      <alignment horizontal="right" vertical="center" wrapText="1"/>
    </xf>
    <xf numFmtId="10" fontId="9" fillId="4" borderId="3" xfId="1" applyNumberFormat="1" applyFont="1" applyFill="1" applyBorder="1" applyAlignment="1">
      <alignment horizontal="right" vertical="center" wrapText="1"/>
    </xf>
    <xf numFmtId="0" fontId="11" fillId="2" borderId="0" xfId="0" applyFont="1" applyFill="1" applyAlignment="1">
      <alignment vertical="center" wrapText="1"/>
    </xf>
    <xf numFmtId="0" fontId="14" fillId="0" borderId="0" xfId="0" applyFont="1" applyAlignment="1">
      <alignment vertical="center"/>
    </xf>
    <xf numFmtId="0" fontId="10" fillId="2" borderId="0" xfId="0" applyFont="1" applyFill="1"/>
    <xf numFmtId="0" fontId="8" fillId="2" borderId="3" xfId="0" applyFont="1" applyFill="1" applyBorder="1" applyAlignment="1">
      <alignment horizontal="left" vertical="center" wrapText="1"/>
    </xf>
    <xf numFmtId="3" fontId="7" fillId="4" borderId="3" xfId="0" applyNumberFormat="1" applyFont="1" applyFill="1" applyBorder="1" applyAlignment="1">
      <alignment horizontal="left" vertical="center" wrapText="1"/>
    </xf>
    <xf numFmtId="3" fontId="9" fillId="2" borderId="3" xfId="0" applyNumberFormat="1" applyFont="1" applyFill="1" applyBorder="1" applyAlignment="1">
      <alignment horizontal="lef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168" fontId="9" fillId="3" borderId="3" xfId="19" applyNumberFormat="1" applyFont="1" applyFill="1" applyBorder="1" applyAlignment="1">
      <alignment horizontal="left" vertical="center" wrapText="1"/>
    </xf>
    <xf numFmtId="0" fontId="7" fillId="2" borderId="3" xfId="0" applyFont="1" applyFill="1" applyBorder="1" applyAlignment="1">
      <alignment horizontal="left" vertical="center" wrapText="1"/>
    </xf>
    <xf numFmtId="1" fontId="7" fillId="2" borderId="3" xfId="0" applyNumberFormat="1" applyFont="1" applyFill="1" applyBorder="1" applyAlignment="1">
      <alignment horizontal="right" vertical="center" wrapText="1"/>
    </xf>
    <xf numFmtId="0" fontId="8" fillId="2" borderId="3" xfId="0" applyFont="1" applyFill="1" applyBorder="1" applyAlignment="1">
      <alignment vertical="center" wrapText="1"/>
    </xf>
    <xf numFmtId="0" fontId="12" fillId="2" borderId="0" xfId="0" applyFont="1" applyFill="1" applyAlignment="1">
      <alignment horizontal="left"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right" vertical="center" wrapText="1"/>
    </xf>
    <xf numFmtId="0" fontId="12" fillId="2" borderId="1" xfId="0" applyFont="1" applyFill="1" applyBorder="1" applyAlignment="1">
      <alignment vertical="center" wrapText="1"/>
    </xf>
    <xf numFmtId="0" fontId="12" fillId="2" borderId="1" xfId="0" quotePrefix="1" applyFont="1" applyFill="1" applyBorder="1" applyAlignment="1">
      <alignment horizontal="left" vertical="center" wrapText="1"/>
    </xf>
    <xf numFmtId="0" fontId="13" fillId="2" borderId="1" xfId="0" applyFont="1" applyFill="1" applyBorder="1" applyAlignment="1">
      <alignment horizontal="right" vertical="center" wrapText="1"/>
    </xf>
    <xf numFmtId="0" fontId="13" fillId="2" borderId="1" xfId="0" applyFont="1" applyFill="1" applyBorder="1" applyAlignment="1">
      <alignment vertical="center" wrapText="1"/>
    </xf>
    <xf numFmtId="0" fontId="13" fillId="2" borderId="1" xfId="0" applyFont="1" applyFill="1" applyBorder="1" applyAlignment="1">
      <alignment horizontal="left" vertical="center" wrapText="1"/>
    </xf>
    <xf numFmtId="166" fontId="3" fillId="2" borderId="3" xfId="1" applyNumberFormat="1" applyFont="1" applyFill="1" applyBorder="1" applyAlignment="1">
      <alignment horizontal="left" vertical="center" wrapText="1"/>
    </xf>
    <xf numFmtId="166" fontId="7" fillId="4" borderId="3" xfId="1" applyNumberFormat="1" applyFont="1" applyFill="1" applyBorder="1" applyAlignment="1">
      <alignment horizontal="left" vertical="center" wrapText="1"/>
    </xf>
    <xf numFmtId="166" fontId="0" fillId="0" borderId="0" xfId="1" applyNumberFormat="1" applyFont="1"/>
    <xf numFmtId="3" fontId="9" fillId="4" borderId="3" xfId="0" applyNumberFormat="1" applyFont="1" applyFill="1" applyBorder="1" applyAlignment="1">
      <alignment horizontal="right" vertical="center" wrapText="1"/>
    </xf>
    <xf numFmtId="3" fontId="8" fillId="2" borderId="3" xfId="0" applyNumberFormat="1" applyFont="1" applyFill="1" applyBorder="1" applyAlignment="1">
      <alignment horizontal="left" vertical="center" wrapText="1"/>
    </xf>
    <xf numFmtId="168" fontId="9" fillId="2" borderId="3" xfId="19" applyNumberFormat="1" applyFont="1" applyFill="1" applyBorder="1" applyAlignment="1">
      <alignment horizontal="right" vertical="center" wrapText="1"/>
    </xf>
    <xf numFmtId="3" fontId="10" fillId="0" borderId="0" xfId="0" applyNumberFormat="1" applyFont="1"/>
    <xf numFmtId="3" fontId="13" fillId="2" borderId="1" xfId="0" applyNumberFormat="1" applyFont="1" applyFill="1" applyBorder="1" applyAlignment="1">
      <alignment horizontal="left" vertical="center" wrapText="1"/>
    </xf>
    <xf numFmtId="3" fontId="3" fillId="2" borderId="3" xfId="0" applyNumberFormat="1" applyFont="1" applyFill="1" applyBorder="1" applyAlignment="1">
      <alignment horizontal="left" vertical="center" wrapText="1"/>
    </xf>
    <xf numFmtId="167" fontId="5" fillId="2" borderId="3" xfId="0" applyNumberFormat="1" applyFont="1" applyFill="1" applyBorder="1" applyAlignment="1">
      <alignment horizontal="center" vertical="center" wrapText="1"/>
    </xf>
    <xf numFmtId="0" fontId="3" fillId="2" borderId="3" xfId="0" applyFont="1" applyFill="1" applyBorder="1" applyAlignment="1">
      <alignment horizontal="right" vertical="center" wrapText="1"/>
    </xf>
    <xf numFmtId="0" fontId="3" fillId="2" borderId="3" xfId="0" applyFont="1" applyFill="1" applyBorder="1" applyAlignment="1">
      <alignment horizontal="left" vertical="center" wrapText="1"/>
    </xf>
    <xf numFmtId="169" fontId="7" fillId="4" borderId="3" xfId="0" applyNumberFormat="1" applyFont="1" applyFill="1" applyBorder="1" applyAlignment="1">
      <alignment horizontal="left" vertical="center" wrapText="1"/>
    </xf>
    <xf numFmtId="170" fontId="5" fillId="2" borderId="3" xfId="0" applyNumberFormat="1" applyFont="1" applyFill="1" applyBorder="1" applyAlignment="1">
      <alignment horizontal="center" vertical="center" wrapText="1"/>
    </xf>
    <xf numFmtId="0" fontId="4" fillId="0" borderId="0" xfId="0" applyFont="1" applyAlignment="1">
      <alignment horizontal="center" wrapText="1"/>
    </xf>
    <xf numFmtId="0" fontId="8" fillId="2" borderId="4" xfId="0" applyFont="1" applyFill="1" applyBorder="1" applyAlignment="1">
      <alignment horizontal="left" vertical="center" wrapText="1"/>
    </xf>
    <xf numFmtId="0" fontId="8" fillId="2" borderId="3" xfId="0" applyFont="1" applyFill="1" applyBorder="1" applyAlignment="1">
      <alignment horizontal="left" vertical="center" wrapText="1"/>
    </xf>
    <xf numFmtId="0" fontId="12" fillId="2" borderId="2" xfId="0" applyFont="1" applyFill="1" applyBorder="1" applyAlignment="1">
      <alignment horizontal="right" vertical="center" wrapText="1"/>
    </xf>
    <xf numFmtId="0" fontId="12" fillId="2" borderId="1" xfId="0" applyFont="1" applyFill="1" applyBorder="1" applyAlignment="1">
      <alignment horizontal="right" vertical="center" wrapText="1"/>
    </xf>
    <xf numFmtId="0" fontId="12" fillId="2" borderId="2"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5" xfId="0" applyFont="1" applyFill="1" applyBorder="1" applyAlignment="1">
      <alignment horizontal="right" vertical="center" wrapText="1"/>
    </xf>
    <xf numFmtId="0" fontId="12" fillId="2" borderId="5"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3" fillId="2" borderId="5"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12" fillId="2" borderId="0" xfId="0" applyFont="1" applyFill="1" applyAlignment="1">
      <alignment vertical="center" wrapText="1"/>
    </xf>
    <xf numFmtId="0" fontId="12" fillId="2" borderId="1" xfId="0" applyFont="1" applyFill="1" applyBorder="1" applyAlignment="1">
      <alignment vertical="center" wrapText="1"/>
    </xf>
    <xf numFmtId="0" fontId="12" fillId="2" borderId="2" xfId="0" applyFont="1" applyFill="1" applyBorder="1" applyAlignment="1">
      <alignmen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8" fillId="2" borderId="6" xfId="0" applyFont="1" applyFill="1" applyBorder="1" applyAlignment="1">
      <alignment horizontal="left" vertical="center" wrapText="1"/>
    </xf>
    <xf numFmtId="0" fontId="12" fillId="2" borderId="0" xfId="0" applyFont="1" applyFill="1" applyBorder="1" applyAlignment="1">
      <alignment horizontal="right" vertical="center" wrapText="1"/>
    </xf>
    <xf numFmtId="0" fontId="12" fillId="2" borderId="0" xfId="0" applyFont="1" applyFill="1" applyBorder="1" applyAlignment="1">
      <alignment horizontal="left" vertical="center" wrapText="1"/>
    </xf>
    <xf numFmtId="168" fontId="9" fillId="3" borderId="5" xfId="19" applyNumberFormat="1" applyFont="1" applyFill="1" applyBorder="1" applyAlignment="1">
      <alignment horizontal="right" vertical="center" wrapText="1"/>
    </xf>
    <xf numFmtId="168" fontId="9" fillId="3" borderId="0" xfId="19" applyNumberFormat="1" applyFont="1" applyFill="1" applyBorder="1" applyAlignment="1">
      <alignment horizontal="right" vertical="center" wrapText="1"/>
    </xf>
    <xf numFmtId="168" fontId="9" fillId="3" borderId="3" xfId="19" applyNumberFormat="1" applyFont="1" applyFill="1" applyBorder="1" applyAlignment="1">
      <alignment horizontal="right" vertical="center" wrapText="1"/>
    </xf>
    <xf numFmtId="3" fontId="9" fillId="4" borderId="5" xfId="0" applyNumberFormat="1" applyFont="1" applyFill="1" applyBorder="1" applyAlignment="1">
      <alignment horizontal="right" vertical="center" wrapText="1"/>
    </xf>
    <xf numFmtId="3" fontId="9" fillId="4" borderId="0" xfId="0" applyNumberFormat="1" applyFont="1" applyFill="1" applyBorder="1" applyAlignment="1">
      <alignment horizontal="right" vertical="center" wrapText="1"/>
    </xf>
    <xf numFmtId="3" fontId="9" fillId="4" borderId="3" xfId="0" applyNumberFormat="1" applyFont="1" applyFill="1" applyBorder="1" applyAlignment="1">
      <alignment horizontal="right" vertical="center" wrapText="1"/>
    </xf>
    <xf numFmtId="0" fontId="12" fillId="2" borderId="0" xfId="0" applyFont="1" applyFill="1" applyAlignment="1">
      <alignment horizontal="right" vertical="center" wrapText="1"/>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167" fontId="5" fillId="2" borderId="3" xfId="0" applyNumberFormat="1" applyFont="1" applyFill="1" applyBorder="1" applyAlignment="1">
      <alignment horizontal="center" vertical="center" wrapText="1"/>
    </xf>
    <xf numFmtId="168" fontId="9" fillId="2" borderId="5" xfId="19" applyNumberFormat="1" applyFont="1" applyFill="1" applyBorder="1" applyAlignment="1">
      <alignment horizontal="right" vertical="center" wrapText="1"/>
    </xf>
    <xf numFmtId="168" fontId="9" fillId="2" borderId="3" xfId="19" applyNumberFormat="1" applyFont="1" applyFill="1" applyBorder="1" applyAlignment="1">
      <alignment horizontal="right" vertical="center" wrapText="1"/>
    </xf>
    <xf numFmtId="168" fontId="9" fillId="2" borderId="5" xfId="19" applyNumberFormat="1" applyFont="1" applyFill="1" applyBorder="1" applyAlignment="1">
      <alignment horizontal="center" vertical="center" wrapText="1"/>
    </xf>
    <xf numFmtId="168" fontId="9" fillId="2" borderId="3" xfId="19" applyNumberFormat="1" applyFont="1" applyFill="1" applyBorder="1" applyAlignment="1">
      <alignment horizontal="center" vertical="center" wrapText="1"/>
    </xf>
    <xf numFmtId="3" fontId="9" fillId="4" borderId="5" xfId="0" applyNumberFormat="1" applyFont="1" applyFill="1" applyBorder="1" applyAlignment="1">
      <alignment horizontal="center" vertical="center" wrapText="1"/>
    </xf>
    <xf numFmtId="3" fontId="9" fillId="4" borderId="3" xfId="0" applyNumberFormat="1" applyFont="1" applyFill="1" applyBorder="1" applyAlignment="1">
      <alignment horizontal="center" vertical="center" wrapText="1"/>
    </xf>
    <xf numFmtId="168" fontId="9" fillId="3" borderId="5" xfId="19" applyNumberFormat="1" applyFont="1" applyFill="1" applyBorder="1" applyAlignment="1">
      <alignment horizontal="center" vertical="center" wrapText="1"/>
    </xf>
    <xf numFmtId="168" fontId="9" fillId="3" borderId="3" xfId="19" applyNumberFormat="1" applyFont="1" applyFill="1" applyBorder="1" applyAlignment="1">
      <alignment horizontal="center" vertical="center" wrapText="1"/>
    </xf>
    <xf numFmtId="168" fontId="9" fillId="2" borderId="0" xfId="19" applyNumberFormat="1" applyFont="1" applyFill="1" applyBorder="1" applyAlignment="1">
      <alignment horizontal="right" vertical="center" wrapText="1"/>
    </xf>
    <xf numFmtId="3" fontId="9" fillId="4" borderId="0" xfId="0" applyNumberFormat="1" applyFont="1" applyFill="1" applyBorder="1" applyAlignment="1">
      <alignment horizontal="center" vertical="center" wrapText="1"/>
    </xf>
    <xf numFmtId="168" fontId="9" fillId="2" borderId="0" xfId="19" applyNumberFormat="1" applyFont="1" applyFill="1" applyBorder="1" applyAlignment="1">
      <alignment horizontal="center" vertical="center" wrapText="1"/>
    </xf>
    <xf numFmtId="168" fontId="9" fillId="3" borderId="0" xfId="19" applyNumberFormat="1" applyFont="1" applyFill="1" applyBorder="1" applyAlignment="1">
      <alignment horizontal="center" vertical="center" wrapText="1"/>
    </xf>
    <xf numFmtId="0" fontId="12" fillId="0" borderId="0" xfId="0" applyFont="1" applyAlignment="1">
      <alignment horizontal="left" vertical="top" wrapText="1"/>
    </xf>
  </cellXfs>
  <cellStyles count="20">
    <cellStyle name="Comma" xfId="19" builtinId="3"/>
    <cellStyle name="Comma 2" xfId="6"/>
    <cellStyle name="Comma 2 2" xfId="4"/>
    <cellStyle name="Comma 3" xfId="5"/>
    <cellStyle name="Currency 2" xfId="7"/>
    <cellStyle name="Currency 2 2" xfId="8"/>
    <cellStyle name="Currency 2 2 2" xfId="9"/>
    <cellStyle name="Currency 2 3" xfId="10"/>
    <cellStyle name="Currency 2 4" xfId="11"/>
    <cellStyle name="Normal" xfId="0" builtinId="0"/>
    <cellStyle name="Normal 2" xfId="12"/>
    <cellStyle name="Normal 2 2" xfId="13"/>
    <cellStyle name="Normal 3" xfId="2"/>
    <cellStyle name="Normal 4" xfId="3"/>
    <cellStyle name="Percent" xfId="1" builtinId="5"/>
    <cellStyle name="Percent 2" xfId="14"/>
    <cellStyle name="Percent 2 2" xfId="15"/>
    <cellStyle name="Percent 3" xfId="16"/>
    <cellStyle name="Percent 3 2" xfId="17"/>
    <cellStyle name="Percent 4"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26670</xdr:colOff>
      <xdr:row>1</xdr:row>
      <xdr:rowOff>185045</xdr:rowOff>
    </xdr:to>
    <xdr:grpSp>
      <xdr:nvGrpSpPr>
        <xdr:cNvPr id="2" name="Group 1"/>
        <xdr:cNvGrpSpPr/>
      </xdr:nvGrpSpPr>
      <xdr:grpSpPr>
        <a:xfrm>
          <a:off x="0" y="190500"/>
          <a:ext cx="7671518" cy="185045"/>
          <a:chOff x="0" y="0"/>
          <a:chExt cx="6122987" cy="185520"/>
        </a:xfrm>
      </xdr:grpSpPr>
      <xdr:sp macro="" textlink="">
        <xdr:nvSpPr>
          <xdr:cNvPr id="3" name="Freeform 2"/>
          <xdr:cNvSpPr>
            <a:spLocks/>
          </xdr:cNvSpPr>
        </xdr:nvSpPr>
        <xdr:spPr bwMode="gray">
          <a:xfrm>
            <a:off x="0" y="0"/>
            <a:ext cx="6122987" cy="58738"/>
          </a:xfrm>
          <a:custGeom>
            <a:avLst/>
            <a:gdLst>
              <a:gd name="T0" fmla="*/ 0 w 2278"/>
              <a:gd name="T1" fmla="*/ 21 h 21"/>
              <a:gd name="T2" fmla="*/ 0 w 2278"/>
              <a:gd name="T3" fmla="*/ 21 h 21"/>
              <a:gd name="T4" fmla="*/ 20 w 2278"/>
              <a:gd name="T5" fmla="*/ 0 h 21"/>
              <a:gd name="T6" fmla="*/ 2258 w 2278"/>
              <a:gd name="T7" fmla="*/ 0 h 21"/>
              <a:gd name="T8" fmla="*/ 2278 w 2278"/>
              <a:gd name="T9" fmla="*/ 21 h 21"/>
              <a:gd name="T10" fmla="*/ 0 w 2278"/>
              <a:gd name="T11" fmla="*/ 21 h 21"/>
              <a:gd name="T12" fmla="*/ 0 w 2278"/>
              <a:gd name="T13" fmla="*/ 21 h 21"/>
            </a:gdLst>
            <a:ahLst/>
            <a:cxnLst>
              <a:cxn ang="0">
                <a:pos x="T0" y="T1"/>
              </a:cxn>
              <a:cxn ang="0">
                <a:pos x="T2" y="T3"/>
              </a:cxn>
              <a:cxn ang="0">
                <a:pos x="T4" y="T5"/>
              </a:cxn>
              <a:cxn ang="0">
                <a:pos x="T6" y="T7"/>
              </a:cxn>
              <a:cxn ang="0">
                <a:pos x="T8" y="T9"/>
              </a:cxn>
              <a:cxn ang="0">
                <a:pos x="T10" y="T11"/>
              </a:cxn>
              <a:cxn ang="0">
                <a:pos x="T12" y="T13"/>
              </a:cxn>
            </a:cxnLst>
            <a:rect l="0" t="0" r="r" b="b"/>
            <a:pathLst>
              <a:path w="2278" h="21">
                <a:moveTo>
                  <a:pt x="0" y="21"/>
                </a:moveTo>
                <a:cubicBezTo>
                  <a:pt x="0" y="21"/>
                  <a:pt x="0" y="21"/>
                  <a:pt x="0" y="21"/>
                </a:cubicBezTo>
                <a:cubicBezTo>
                  <a:pt x="0" y="10"/>
                  <a:pt x="8" y="0"/>
                  <a:pt x="20" y="0"/>
                </a:cubicBezTo>
                <a:cubicBezTo>
                  <a:pt x="2258" y="0"/>
                  <a:pt x="2258" y="0"/>
                  <a:pt x="2258" y="0"/>
                </a:cubicBezTo>
                <a:cubicBezTo>
                  <a:pt x="2270" y="0"/>
                  <a:pt x="2278" y="10"/>
                  <a:pt x="2278" y="21"/>
                </a:cubicBezTo>
                <a:cubicBezTo>
                  <a:pt x="0" y="21"/>
                  <a:pt x="0" y="21"/>
                  <a:pt x="0" y="21"/>
                </a:cubicBezTo>
                <a:cubicBezTo>
                  <a:pt x="0" y="21"/>
                  <a:pt x="0" y="21"/>
                  <a:pt x="0" y="21"/>
                </a:cubicBezTo>
                <a:close/>
              </a:path>
            </a:pathLst>
          </a:custGeom>
          <a:solidFill>
            <a:srgbClr val="FF6100"/>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p>
            <a:endParaRPr lang="en-GB"/>
          </a:p>
        </xdr:txBody>
      </xdr:sp>
      <xdr:sp macro="" textlink="">
        <xdr:nvSpPr>
          <xdr:cNvPr id="4" name="Freeform 3"/>
          <xdr:cNvSpPr>
            <a:spLocks/>
          </xdr:cNvSpPr>
        </xdr:nvSpPr>
        <xdr:spPr bwMode="gray">
          <a:xfrm>
            <a:off x="0" y="47941"/>
            <a:ext cx="6122597" cy="137579"/>
          </a:xfrm>
          <a:custGeom>
            <a:avLst/>
            <a:gdLst>
              <a:gd name="T0" fmla="*/ 0 w 3857"/>
              <a:gd name="T1" fmla="*/ 0 h 85"/>
              <a:gd name="T2" fmla="*/ 3857 w 3857"/>
              <a:gd name="T3" fmla="*/ 0 h 85"/>
              <a:gd name="T4" fmla="*/ 3857 w 3857"/>
              <a:gd name="T5" fmla="*/ 85 h 85"/>
              <a:gd name="T6" fmla="*/ 0 w 3857"/>
              <a:gd name="T7" fmla="*/ 85 h 85"/>
              <a:gd name="T8" fmla="*/ 0 w 3857"/>
              <a:gd name="T9" fmla="*/ 0 h 85"/>
              <a:gd name="T10" fmla="*/ 0 w 3857"/>
              <a:gd name="T11" fmla="*/ 0 h 85"/>
            </a:gdLst>
            <a:ahLst/>
            <a:cxnLst>
              <a:cxn ang="0">
                <a:pos x="T0" y="T1"/>
              </a:cxn>
              <a:cxn ang="0">
                <a:pos x="T2" y="T3"/>
              </a:cxn>
              <a:cxn ang="0">
                <a:pos x="T4" y="T5"/>
              </a:cxn>
              <a:cxn ang="0">
                <a:pos x="T6" y="T7"/>
              </a:cxn>
              <a:cxn ang="0">
                <a:pos x="T8" y="T9"/>
              </a:cxn>
              <a:cxn ang="0">
                <a:pos x="T10" y="T11"/>
              </a:cxn>
            </a:cxnLst>
            <a:rect l="0" t="0" r="r" b="b"/>
            <a:pathLst>
              <a:path w="3857" h="85">
                <a:moveTo>
                  <a:pt x="0" y="0"/>
                </a:moveTo>
                <a:lnTo>
                  <a:pt x="3857" y="0"/>
                </a:lnTo>
                <a:lnTo>
                  <a:pt x="3857" y="85"/>
                </a:lnTo>
                <a:lnTo>
                  <a:pt x="0" y="85"/>
                </a:lnTo>
                <a:lnTo>
                  <a:pt x="0" y="0"/>
                </a:lnTo>
                <a:lnTo>
                  <a:pt x="0" y="0"/>
                </a:lnTo>
                <a:close/>
              </a:path>
            </a:pathLst>
          </a:custGeom>
          <a:solidFill>
            <a:srgbClr val="FF6200"/>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36000" tIns="0" rIns="36000" bIns="21600" numCol="1" anchor="t" anchorCtr="0" compatLnSpc="1">
            <a:prstTxWarp prst="textNoShape">
              <a:avLst/>
            </a:prstTxWarp>
            <a:spAutoFit/>
          </a:bodyPr>
          <a:lstStyle/>
          <a:p>
            <a:pPr>
              <a:lnSpc>
                <a:spcPts val="850"/>
              </a:lnSpc>
              <a:spcAft>
                <a:spcPts val="0"/>
              </a:spcAft>
            </a:pPr>
            <a:r>
              <a:rPr lang="en-GB" sz="800" b="1" kern="1200">
                <a:solidFill>
                  <a:srgbClr val="FFFFFF"/>
                </a:solidFill>
                <a:effectLst/>
                <a:latin typeface="ING Me"/>
                <a:ea typeface="Times New Roman"/>
                <a:cs typeface="Times New Roman"/>
              </a:rPr>
              <a:t>ING Group</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23</xdr:col>
      <xdr:colOff>26670</xdr:colOff>
      <xdr:row>1</xdr:row>
      <xdr:rowOff>185045</xdr:rowOff>
    </xdr:to>
    <xdr:grpSp>
      <xdr:nvGrpSpPr>
        <xdr:cNvPr id="2" name="Group 1"/>
        <xdr:cNvGrpSpPr/>
      </xdr:nvGrpSpPr>
      <xdr:grpSpPr>
        <a:xfrm>
          <a:off x="0" y="190500"/>
          <a:ext cx="31426040" cy="185045"/>
          <a:chOff x="0" y="0"/>
          <a:chExt cx="6122987" cy="185520"/>
        </a:xfrm>
      </xdr:grpSpPr>
      <xdr:sp macro="" textlink="">
        <xdr:nvSpPr>
          <xdr:cNvPr id="3" name="Freeform 2"/>
          <xdr:cNvSpPr>
            <a:spLocks/>
          </xdr:cNvSpPr>
        </xdr:nvSpPr>
        <xdr:spPr bwMode="gray">
          <a:xfrm>
            <a:off x="0" y="0"/>
            <a:ext cx="6122987" cy="58738"/>
          </a:xfrm>
          <a:custGeom>
            <a:avLst/>
            <a:gdLst>
              <a:gd name="T0" fmla="*/ 0 w 2278"/>
              <a:gd name="T1" fmla="*/ 21 h 21"/>
              <a:gd name="T2" fmla="*/ 0 w 2278"/>
              <a:gd name="T3" fmla="*/ 21 h 21"/>
              <a:gd name="T4" fmla="*/ 20 w 2278"/>
              <a:gd name="T5" fmla="*/ 0 h 21"/>
              <a:gd name="T6" fmla="*/ 2258 w 2278"/>
              <a:gd name="T7" fmla="*/ 0 h 21"/>
              <a:gd name="T8" fmla="*/ 2278 w 2278"/>
              <a:gd name="T9" fmla="*/ 21 h 21"/>
              <a:gd name="T10" fmla="*/ 0 w 2278"/>
              <a:gd name="T11" fmla="*/ 21 h 21"/>
              <a:gd name="T12" fmla="*/ 0 w 2278"/>
              <a:gd name="T13" fmla="*/ 21 h 21"/>
            </a:gdLst>
            <a:ahLst/>
            <a:cxnLst>
              <a:cxn ang="0">
                <a:pos x="T0" y="T1"/>
              </a:cxn>
              <a:cxn ang="0">
                <a:pos x="T2" y="T3"/>
              </a:cxn>
              <a:cxn ang="0">
                <a:pos x="T4" y="T5"/>
              </a:cxn>
              <a:cxn ang="0">
                <a:pos x="T6" y="T7"/>
              </a:cxn>
              <a:cxn ang="0">
                <a:pos x="T8" y="T9"/>
              </a:cxn>
              <a:cxn ang="0">
                <a:pos x="T10" y="T11"/>
              </a:cxn>
              <a:cxn ang="0">
                <a:pos x="T12" y="T13"/>
              </a:cxn>
            </a:cxnLst>
            <a:rect l="0" t="0" r="r" b="b"/>
            <a:pathLst>
              <a:path w="2278" h="21">
                <a:moveTo>
                  <a:pt x="0" y="21"/>
                </a:moveTo>
                <a:cubicBezTo>
                  <a:pt x="0" y="21"/>
                  <a:pt x="0" y="21"/>
                  <a:pt x="0" y="21"/>
                </a:cubicBezTo>
                <a:cubicBezTo>
                  <a:pt x="0" y="10"/>
                  <a:pt x="8" y="0"/>
                  <a:pt x="20" y="0"/>
                </a:cubicBezTo>
                <a:cubicBezTo>
                  <a:pt x="2258" y="0"/>
                  <a:pt x="2258" y="0"/>
                  <a:pt x="2258" y="0"/>
                </a:cubicBezTo>
                <a:cubicBezTo>
                  <a:pt x="2270" y="0"/>
                  <a:pt x="2278" y="10"/>
                  <a:pt x="2278" y="21"/>
                </a:cubicBezTo>
                <a:cubicBezTo>
                  <a:pt x="0" y="21"/>
                  <a:pt x="0" y="21"/>
                  <a:pt x="0" y="21"/>
                </a:cubicBezTo>
                <a:cubicBezTo>
                  <a:pt x="0" y="21"/>
                  <a:pt x="0" y="21"/>
                  <a:pt x="0" y="21"/>
                </a:cubicBezTo>
                <a:close/>
              </a:path>
            </a:pathLst>
          </a:custGeom>
          <a:solidFill>
            <a:srgbClr val="FF6100"/>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p>
            <a:endParaRPr lang="en-GB"/>
          </a:p>
        </xdr:txBody>
      </xdr:sp>
      <xdr:sp macro="" textlink="">
        <xdr:nvSpPr>
          <xdr:cNvPr id="4" name="Freeform 3"/>
          <xdr:cNvSpPr>
            <a:spLocks/>
          </xdr:cNvSpPr>
        </xdr:nvSpPr>
        <xdr:spPr bwMode="gray">
          <a:xfrm>
            <a:off x="0" y="47941"/>
            <a:ext cx="6122597" cy="137579"/>
          </a:xfrm>
          <a:custGeom>
            <a:avLst/>
            <a:gdLst>
              <a:gd name="T0" fmla="*/ 0 w 3857"/>
              <a:gd name="T1" fmla="*/ 0 h 85"/>
              <a:gd name="T2" fmla="*/ 3857 w 3857"/>
              <a:gd name="T3" fmla="*/ 0 h 85"/>
              <a:gd name="T4" fmla="*/ 3857 w 3857"/>
              <a:gd name="T5" fmla="*/ 85 h 85"/>
              <a:gd name="T6" fmla="*/ 0 w 3857"/>
              <a:gd name="T7" fmla="*/ 85 h 85"/>
              <a:gd name="T8" fmla="*/ 0 w 3857"/>
              <a:gd name="T9" fmla="*/ 0 h 85"/>
              <a:gd name="T10" fmla="*/ 0 w 3857"/>
              <a:gd name="T11" fmla="*/ 0 h 85"/>
            </a:gdLst>
            <a:ahLst/>
            <a:cxnLst>
              <a:cxn ang="0">
                <a:pos x="T0" y="T1"/>
              </a:cxn>
              <a:cxn ang="0">
                <a:pos x="T2" y="T3"/>
              </a:cxn>
              <a:cxn ang="0">
                <a:pos x="T4" y="T5"/>
              </a:cxn>
              <a:cxn ang="0">
                <a:pos x="T6" y="T7"/>
              </a:cxn>
              <a:cxn ang="0">
                <a:pos x="T8" y="T9"/>
              </a:cxn>
              <a:cxn ang="0">
                <a:pos x="T10" y="T11"/>
              </a:cxn>
            </a:cxnLst>
            <a:rect l="0" t="0" r="r" b="b"/>
            <a:pathLst>
              <a:path w="3857" h="85">
                <a:moveTo>
                  <a:pt x="0" y="0"/>
                </a:moveTo>
                <a:lnTo>
                  <a:pt x="3857" y="0"/>
                </a:lnTo>
                <a:lnTo>
                  <a:pt x="3857" y="85"/>
                </a:lnTo>
                <a:lnTo>
                  <a:pt x="0" y="85"/>
                </a:lnTo>
                <a:lnTo>
                  <a:pt x="0" y="0"/>
                </a:lnTo>
                <a:lnTo>
                  <a:pt x="0" y="0"/>
                </a:lnTo>
                <a:close/>
              </a:path>
            </a:pathLst>
          </a:custGeom>
          <a:solidFill>
            <a:srgbClr val="FF6200"/>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36000" tIns="0" rIns="36000" bIns="21600" numCol="1" anchor="t" anchorCtr="0" compatLnSpc="1">
            <a:prstTxWarp prst="textNoShape">
              <a:avLst/>
            </a:prstTxWarp>
            <a:spAutoFit/>
          </a:bodyPr>
          <a:lstStyle/>
          <a:p>
            <a:pPr>
              <a:lnSpc>
                <a:spcPts val="850"/>
              </a:lnSpc>
              <a:spcAft>
                <a:spcPts val="0"/>
              </a:spcAft>
            </a:pPr>
            <a:r>
              <a:rPr lang="en-GB" sz="800" b="1" kern="1200">
                <a:solidFill>
                  <a:srgbClr val="FFFFFF"/>
                </a:solidFill>
                <a:effectLst/>
                <a:latin typeface="ING Me"/>
                <a:ea typeface="Times New Roman"/>
                <a:cs typeface="Times New Roman"/>
              </a:rPr>
              <a:t>ING Group Capital instruments main features – Common Equity Tier 1, at 31 December 2015</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26670</xdr:colOff>
      <xdr:row>1</xdr:row>
      <xdr:rowOff>185045</xdr:rowOff>
    </xdr:to>
    <xdr:grpSp>
      <xdr:nvGrpSpPr>
        <xdr:cNvPr id="2" name="Group 1"/>
        <xdr:cNvGrpSpPr/>
      </xdr:nvGrpSpPr>
      <xdr:grpSpPr>
        <a:xfrm>
          <a:off x="0" y="190500"/>
          <a:ext cx="9253496" cy="185045"/>
          <a:chOff x="0" y="0"/>
          <a:chExt cx="6122987" cy="185520"/>
        </a:xfrm>
      </xdr:grpSpPr>
      <xdr:sp macro="" textlink="">
        <xdr:nvSpPr>
          <xdr:cNvPr id="3" name="Freeform 2"/>
          <xdr:cNvSpPr>
            <a:spLocks/>
          </xdr:cNvSpPr>
        </xdr:nvSpPr>
        <xdr:spPr bwMode="gray">
          <a:xfrm>
            <a:off x="0" y="0"/>
            <a:ext cx="6122987" cy="58738"/>
          </a:xfrm>
          <a:custGeom>
            <a:avLst/>
            <a:gdLst>
              <a:gd name="T0" fmla="*/ 0 w 2278"/>
              <a:gd name="T1" fmla="*/ 21 h 21"/>
              <a:gd name="T2" fmla="*/ 0 w 2278"/>
              <a:gd name="T3" fmla="*/ 21 h 21"/>
              <a:gd name="T4" fmla="*/ 20 w 2278"/>
              <a:gd name="T5" fmla="*/ 0 h 21"/>
              <a:gd name="T6" fmla="*/ 2258 w 2278"/>
              <a:gd name="T7" fmla="*/ 0 h 21"/>
              <a:gd name="T8" fmla="*/ 2278 w 2278"/>
              <a:gd name="T9" fmla="*/ 21 h 21"/>
              <a:gd name="T10" fmla="*/ 0 w 2278"/>
              <a:gd name="T11" fmla="*/ 21 h 21"/>
              <a:gd name="T12" fmla="*/ 0 w 2278"/>
              <a:gd name="T13" fmla="*/ 21 h 21"/>
            </a:gdLst>
            <a:ahLst/>
            <a:cxnLst>
              <a:cxn ang="0">
                <a:pos x="T0" y="T1"/>
              </a:cxn>
              <a:cxn ang="0">
                <a:pos x="T2" y="T3"/>
              </a:cxn>
              <a:cxn ang="0">
                <a:pos x="T4" y="T5"/>
              </a:cxn>
              <a:cxn ang="0">
                <a:pos x="T6" y="T7"/>
              </a:cxn>
              <a:cxn ang="0">
                <a:pos x="T8" y="T9"/>
              </a:cxn>
              <a:cxn ang="0">
                <a:pos x="T10" y="T11"/>
              </a:cxn>
              <a:cxn ang="0">
                <a:pos x="T12" y="T13"/>
              </a:cxn>
            </a:cxnLst>
            <a:rect l="0" t="0" r="r" b="b"/>
            <a:pathLst>
              <a:path w="2278" h="21">
                <a:moveTo>
                  <a:pt x="0" y="21"/>
                </a:moveTo>
                <a:cubicBezTo>
                  <a:pt x="0" y="21"/>
                  <a:pt x="0" y="21"/>
                  <a:pt x="0" y="21"/>
                </a:cubicBezTo>
                <a:cubicBezTo>
                  <a:pt x="0" y="10"/>
                  <a:pt x="8" y="0"/>
                  <a:pt x="20" y="0"/>
                </a:cubicBezTo>
                <a:cubicBezTo>
                  <a:pt x="2258" y="0"/>
                  <a:pt x="2258" y="0"/>
                  <a:pt x="2258" y="0"/>
                </a:cubicBezTo>
                <a:cubicBezTo>
                  <a:pt x="2270" y="0"/>
                  <a:pt x="2278" y="10"/>
                  <a:pt x="2278" y="21"/>
                </a:cubicBezTo>
                <a:cubicBezTo>
                  <a:pt x="0" y="21"/>
                  <a:pt x="0" y="21"/>
                  <a:pt x="0" y="21"/>
                </a:cubicBezTo>
                <a:cubicBezTo>
                  <a:pt x="0" y="21"/>
                  <a:pt x="0" y="21"/>
                  <a:pt x="0" y="21"/>
                </a:cubicBezTo>
                <a:close/>
              </a:path>
            </a:pathLst>
          </a:custGeom>
          <a:solidFill>
            <a:srgbClr val="FF6100"/>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p>
            <a:endParaRPr lang="en-GB"/>
          </a:p>
        </xdr:txBody>
      </xdr:sp>
      <xdr:sp macro="" textlink="">
        <xdr:nvSpPr>
          <xdr:cNvPr id="4" name="Freeform 3"/>
          <xdr:cNvSpPr>
            <a:spLocks/>
          </xdr:cNvSpPr>
        </xdr:nvSpPr>
        <xdr:spPr bwMode="gray">
          <a:xfrm>
            <a:off x="0" y="47941"/>
            <a:ext cx="6122597" cy="137579"/>
          </a:xfrm>
          <a:custGeom>
            <a:avLst/>
            <a:gdLst>
              <a:gd name="T0" fmla="*/ 0 w 3857"/>
              <a:gd name="T1" fmla="*/ 0 h 85"/>
              <a:gd name="T2" fmla="*/ 3857 w 3857"/>
              <a:gd name="T3" fmla="*/ 0 h 85"/>
              <a:gd name="T4" fmla="*/ 3857 w 3857"/>
              <a:gd name="T5" fmla="*/ 85 h 85"/>
              <a:gd name="T6" fmla="*/ 0 w 3857"/>
              <a:gd name="T7" fmla="*/ 85 h 85"/>
              <a:gd name="T8" fmla="*/ 0 w 3857"/>
              <a:gd name="T9" fmla="*/ 0 h 85"/>
              <a:gd name="T10" fmla="*/ 0 w 3857"/>
              <a:gd name="T11" fmla="*/ 0 h 85"/>
            </a:gdLst>
            <a:ahLst/>
            <a:cxnLst>
              <a:cxn ang="0">
                <a:pos x="T0" y="T1"/>
              </a:cxn>
              <a:cxn ang="0">
                <a:pos x="T2" y="T3"/>
              </a:cxn>
              <a:cxn ang="0">
                <a:pos x="T4" y="T5"/>
              </a:cxn>
              <a:cxn ang="0">
                <a:pos x="T6" y="T7"/>
              </a:cxn>
              <a:cxn ang="0">
                <a:pos x="T8" y="T9"/>
              </a:cxn>
              <a:cxn ang="0">
                <a:pos x="T10" y="T11"/>
              </a:cxn>
            </a:cxnLst>
            <a:rect l="0" t="0" r="r" b="b"/>
            <a:pathLst>
              <a:path w="3857" h="85">
                <a:moveTo>
                  <a:pt x="0" y="0"/>
                </a:moveTo>
                <a:lnTo>
                  <a:pt x="3857" y="0"/>
                </a:lnTo>
                <a:lnTo>
                  <a:pt x="3857" y="85"/>
                </a:lnTo>
                <a:lnTo>
                  <a:pt x="0" y="85"/>
                </a:lnTo>
                <a:lnTo>
                  <a:pt x="0" y="0"/>
                </a:lnTo>
                <a:lnTo>
                  <a:pt x="0" y="0"/>
                </a:lnTo>
                <a:close/>
              </a:path>
            </a:pathLst>
          </a:custGeom>
          <a:solidFill>
            <a:srgbClr val="FF6200"/>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36000" tIns="0" rIns="36000" bIns="21600" numCol="1" anchor="t" anchorCtr="0" compatLnSpc="1">
            <a:prstTxWarp prst="textNoShape">
              <a:avLst/>
            </a:prstTxWarp>
            <a:spAutoFit/>
          </a:bodyPr>
          <a:lstStyle/>
          <a:p>
            <a:pPr>
              <a:lnSpc>
                <a:spcPts val="850"/>
              </a:lnSpc>
              <a:spcAft>
                <a:spcPts val="0"/>
              </a:spcAft>
            </a:pPr>
            <a:r>
              <a:rPr lang="en-GB" sz="800" b="1" kern="1200">
                <a:solidFill>
                  <a:srgbClr val="FFFFFF"/>
                </a:solidFill>
                <a:effectLst/>
                <a:latin typeface="ING Me"/>
                <a:ea typeface="Times New Roman"/>
                <a:cs typeface="Times New Roman"/>
              </a:rPr>
              <a:t>ING Group</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ing.net\P\GD\011021\RIA_new\Disclosures\Annual%20Report\2014\AR%20Group\Pillar%203\Own%20funds\Capital%20disclosure%20table%20final%200303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GD/011021/RIA_new/Disclosures/Annual%20Report/2014/AR%20Group/Pillar%203/Own%20funds/Capital%20disclosure%20table%20final%200303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3"/>
  <sheetViews>
    <sheetView tabSelected="1" zoomScale="115" zoomScaleNormal="115" workbookViewId="0">
      <selection activeCell="D37" sqref="D37"/>
    </sheetView>
  </sheetViews>
  <sheetFormatPr defaultRowHeight="15" x14ac:dyDescent="0.25"/>
  <cols>
    <col min="1" max="1" width="37.140625" style="19" customWidth="1"/>
    <col min="2" max="7" width="12.85546875" style="19" customWidth="1"/>
    <col min="8" max="16384" width="9.140625" style="19"/>
  </cols>
  <sheetData>
    <row r="2" spans="1:8" x14ac:dyDescent="0.25">
      <c r="A2" s="66"/>
      <c r="B2" s="66"/>
      <c r="C2" s="66"/>
      <c r="D2" s="66"/>
      <c r="E2" s="66"/>
      <c r="F2" s="66"/>
      <c r="G2" s="66"/>
      <c r="H2" s="3"/>
    </row>
    <row r="3" spans="1:8" ht="15.75" thickBot="1" x14ac:dyDescent="0.3">
      <c r="A3" s="13"/>
      <c r="B3" s="65">
        <v>42369</v>
      </c>
      <c r="C3" s="65"/>
      <c r="D3" s="65"/>
      <c r="E3" s="65">
        <v>42004</v>
      </c>
      <c r="F3" s="65"/>
      <c r="G3" s="65"/>
    </row>
    <row r="4" spans="1:8" ht="18.75" thickBot="1" x14ac:dyDescent="0.3">
      <c r="A4" s="14"/>
      <c r="B4" s="15"/>
      <c r="C4" s="16"/>
      <c r="D4" s="15" t="s">
        <v>0</v>
      </c>
      <c r="E4" s="15"/>
      <c r="F4" s="16"/>
      <c r="G4" s="15" t="s">
        <v>0</v>
      </c>
    </row>
    <row r="5" spans="1:8" ht="15.75" thickBot="1" x14ac:dyDescent="0.3">
      <c r="A5" s="17"/>
      <c r="B5" s="15" t="s">
        <v>2</v>
      </c>
      <c r="C5" s="16" t="s">
        <v>3</v>
      </c>
      <c r="D5" s="15" t="s">
        <v>420</v>
      </c>
      <c r="E5" s="15" t="s">
        <v>2</v>
      </c>
      <c r="F5" s="16" t="s">
        <v>3</v>
      </c>
      <c r="G5" s="15" t="s">
        <v>420</v>
      </c>
    </row>
    <row r="6" spans="1:8" ht="15.75" thickBot="1" x14ac:dyDescent="0.3">
      <c r="A6" s="5" t="s">
        <v>1</v>
      </c>
      <c r="B6" s="29"/>
      <c r="C6" s="42"/>
      <c r="D6" s="42"/>
      <c r="E6" s="8"/>
      <c r="F6" s="9"/>
      <c r="G6" s="9"/>
    </row>
    <row r="7" spans="1:8" ht="15.75" thickBot="1" x14ac:dyDescent="0.3">
      <c r="A7" s="6" t="s">
        <v>4</v>
      </c>
      <c r="B7" s="10">
        <v>29988</v>
      </c>
      <c r="C7" s="18">
        <v>3</v>
      </c>
      <c r="D7" s="18" t="s">
        <v>5</v>
      </c>
      <c r="E7" s="11">
        <v>37119</v>
      </c>
      <c r="F7" s="9">
        <v>3</v>
      </c>
      <c r="G7" s="9" t="s">
        <v>5</v>
      </c>
    </row>
    <row r="8" spans="1:8" ht="15.75" thickBot="1" x14ac:dyDescent="0.3">
      <c r="A8" s="6" t="s">
        <v>6</v>
      </c>
      <c r="B8" s="10">
        <v>138048</v>
      </c>
      <c r="C8" s="18">
        <v>4</v>
      </c>
      <c r="D8" s="18">
        <v>7</v>
      </c>
      <c r="E8" s="11">
        <v>144099</v>
      </c>
      <c r="F8" s="9">
        <v>4</v>
      </c>
      <c r="G8" s="9">
        <v>7</v>
      </c>
    </row>
    <row r="9" spans="1:8" ht="15.75" thickBot="1" x14ac:dyDescent="0.3">
      <c r="A9" s="6" t="s">
        <v>7</v>
      </c>
      <c r="B9" s="10">
        <v>87000</v>
      </c>
      <c r="C9" s="18">
        <v>5</v>
      </c>
      <c r="D9" s="18" t="s">
        <v>8</v>
      </c>
      <c r="E9" s="11">
        <v>95402</v>
      </c>
      <c r="F9" s="9">
        <v>5</v>
      </c>
      <c r="G9" s="9" t="s">
        <v>8</v>
      </c>
    </row>
    <row r="10" spans="1:8" ht="15.75" thickBot="1" x14ac:dyDescent="0.3">
      <c r="A10" s="6" t="s">
        <v>9</v>
      </c>
      <c r="B10" s="10">
        <v>537343</v>
      </c>
      <c r="C10" s="18">
        <v>6</v>
      </c>
      <c r="D10" s="18" t="s">
        <v>5</v>
      </c>
      <c r="E10" s="11">
        <v>517478</v>
      </c>
      <c r="F10" s="9">
        <v>6</v>
      </c>
      <c r="G10" s="9" t="s">
        <v>5</v>
      </c>
    </row>
    <row r="11" spans="1:8" ht="15.75" thickBot="1" x14ac:dyDescent="0.3">
      <c r="A11" s="6" t="s">
        <v>10</v>
      </c>
      <c r="B11" s="10">
        <v>962</v>
      </c>
      <c r="C11" s="18">
        <v>7</v>
      </c>
      <c r="D11" s="18" t="s">
        <v>455</v>
      </c>
      <c r="E11" s="11">
        <v>953</v>
      </c>
      <c r="F11" s="9">
        <v>7</v>
      </c>
      <c r="G11" s="9" t="s">
        <v>8</v>
      </c>
    </row>
    <row r="12" spans="1:8" ht="15.75" thickBot="1" x14ac:dyDescent="0.3">
      <c r="A12" s="6" t="s">
        <v>11</v>
      </c>
      <c r="B12" s="10">
        <v>1567</v>
      </c>
      <c r="C12" s="18">
        <v>10</v>
      </c>
      <c r="D12" s="18" t="s">
        <v>12</v>
      </c>
      <c r="E12" s="11">
        <v>1655</v>
      </c>
      <c r="F12" s="9">
        <v>10</v>
      </c>
      <c r="G12" s="9" t="s">
        <v>12</v>
      </c>
    </row>
    <row r="13" spans="1:8" ht="15.75" thickBot="1" x14ac:dyDescent="0.3">
      <c r="A13" s="6" t="s">
        <v>13</v>
      </c>
      <c r="B13" s="10">
        <v>2153</v>
      </c>
      <c r="C13" s="18">
        <v>11</v>
      </c>
      <c r="D13" s="18" t="s">
        <v>8</v>
      </c>
      <c r="E13" s="11">
        <v>165532</v>
      </c>
      <c r="F13" s="9">
        <v>12</v>
      </c>
      <c r="G13" s="9" t="s">
        <v>8</v>
      </c>
    </row>
    <row r="14" spans="1:8" ht="15.75" thickBot="1" x14ac:dyDescent="0.3">
      <c r="A14" s="6" t="s">
        <v>14</v>
      </c>
      <c r="B14" s="10">
        <v>13320</v>
      </c>
      <c r="C14" s="18">
        <v>12</v>
      </c>
      <c r="D14" s="18"/>
      <c r="E14" s="11">
        <v>13966</v>
      </c>
      <c r="F14" s="9">
        <v>13</v>
      </c>
      <c r="G14" s="9"/>
    </row>
    <row r="15" spans="1:8" ht="30" thickBot="1" x14ac:dyDescent="0.3">
      <c r="A15" s="6" t="s">
        <v>15</v>
      </c>
      <c r="B15" s="10"/>
      <c r="C15" s="18"/>
      <c r="D15" s="18">
        <v>10</v>
      </c>
      <c r="E15" s="11"/>
      <c r="F15" s="9"/>
      <c r="G15" s="9">
        <v>10</v>
      </c>
    </row>
    <row r="16" spans="1:8" ht="15.75" thickBot="1" x14ac:dyDescent="0.3">
      <c r="A16" s="6" t="s">
        <v>16</v>
      </c>
      <c r="B16" s="10"/>
      <c r="C16" s="18"/>
      <c r="D16" s="18">
        <v>15</v>
      </c>
      <c r="E16" s="11" t="s">
        <v>17</v>
      </c>
      <c r="F16" s="9"/>
      <c r="G16" s="9">
        <v>15</v>
      </c>
    </row>
    <row r="17" spans="1:7" ht="15.75" thickBot="1" x14ac:dyDescent="0.3">
      <c r="A17" s="6"/>
      <c r="B17" s="10"/>
      <c r="C17" s="18"/>
      <c r="D17" s="18"/>
      <c r="E17" s="12"/>
      <c r="F17" s="9"/>
      <c r="G17" s="9"/>
    </row>
    <row r="18" spans="1:7" ht="15.75" thickBot="1" x14ac:dyDescent="0.3">
      <c r="A18" s="5" t="s">
        <v>18</v>
      </c>
      <c r="B18" s="29"/>
      <c r="C18" s="42"/>
      <c r="D18" s="42"/>
      <c r="E18" s="11"/>
      <c r="F18" s="9"/>
      <c r="G18" s="9"/>
    </row>
    <row r="19" spans="1:7" ht="15.75" thickBot="1" x14ac:dyDescent="0.3">
      <c r="A19" s="6" t="s">
        <v>19</v>
      </c>
      <c r="B19" s="10">
        <v>7265</v>
      </c>
      <c r="C19" s="18">
        <v>14</v>
      </c>
      <c r="D19" s="18"/>
      <c r="E19" s="11">
        <v>6861</v>
      </c>
      <c r="F19" s="9">
        <v>15</v>
      </c>
      <c r="G19" s="9"/>
    </row>
    <row r="20" spans="1:7" ht="20.25" thickBot="1" x14ac:dyDescent="0.3">
      <c r="A20" s="6" t="s">
        <v>20</v>
      </c>
      <c r="B20" s="10"/>
      <c r="C20" s="18"/>
      <c r="D20" s="18">
        <v>30</v>
      </c>
      <c r="E20" s="11" t="s">
        <v>17</v>
      </c>
      <c r="F20" s="9"/>
      <c r="G20" s="9">
        <v>30</v>
      </c>
    </row>
    <row r="21" spans="1:7" ht="30" thickBot="1" x14ac:dyDescent="0.3">
      <c r="A21" s="6" t="s">
        <v>21</v>
      </c>
      <c r="B21" s="10"/>
      <c r="C21" s="18"/>
      <c r="D21" s="18">
        <v>33</v>
      </c>
      <c r="E21" s="11"/>
      <c r="F21" s="9"/>
      <c r="G21" s="9">
        <v>33</v>
      </c>
    </row>
    <row r="22" spans="1:7" ht="15.75" thickBot="1" x14ac:dyDescent="0.3">
      <c r="A22" s="6" t="s">
        <v>22</v>
      </c>
      <c r="B22" s="10">
        <v>9146</v>
      </c>
      <c r="C22" s="18">
        <v>16</v>
      </c>
      <c r="D22" s="18"/>
      <c r="E22" s="11">
        <v>11297</v>
      </c>
      <c r="F22" s="9">
        <v>17</v>
      </c>
      <c r="G22" s="9"/>
    </row>
    <row r="23" spans="1:7" ht="20.25" thickBot="1" x14ac:dyDescent="0.3">
      <c r="A23" s="6" t="s">
        <v>422</v>
      </c>
      <c r="B23" s="10"/>
      <c r="C23" s="18"/>
      <c r="D23" s="18">
        <v>46</v>
      </c>
      <c r="E23" s="11"/>
      <c r="F23" s="9" t="s">
        <v>17</v>
      </c>
      <c r="G23" s="9">
        <v>46</v>
      </c>
    </row>
    <row r="24" spans="1:7" ht="30" thickBot="1" x14ac:dyDescent="0.3">
      <c r="A24" s="6" t="s">
        <v>423</v>
      </c>
      <c r="B24" s="10"/>
      <c r="C24" s="18"/>
      <c r="D24" s="18">
        <v>47</v>
      </c>
      <c r="E24" s="11"/>
      <c r="F24" s="9" t="s">
        <v>17</v>
      </c>
      <c r="G24" s="9">
        <v>47</v>
      </c>
    </row>
    <row r="25" spans="1:7" ht="15.75" thickBot="1" x14ac:dyDescent="0.3">
      <c r="A25" s="6" t="s">
        <v>23</v>
      </c>
      <c r="B25" s="10">
        <v>105680</v>
      </c>
      <c r="C25" s="18">
        <v>19</v>
      </c>
      <c r="D25" s="18"/>
      <c r="E25" s="11">
        <v>116682</v>
      </c>
      <c r="F25" s="9">
        <v>21</v>
      </c>
      <c r="G25" s="9"/>
    </row>
    <row r="26" spans="1:7" ht="20.25" thickBot="1" x14ac:dyDescent="0.3">
      <c r="A26" s="6" t="s">
        <v>24</v>
      </c>
      <c r="B26" s="10"/>
      <c r="C26" s="18"/>
      <c r="D26" s="18">
        <v>14</v>
      </c>
      <c r="E26" s="11"/>
      <c r="F26" s="9"/>
      <c r="G26" s="9">
        <v>14</v>
      </c>
    </row>
    <row r="27" spans="1:7" ht="15.75" thickBot="1" x14ac:dyDescent="0.3">
      <c r="A27" s="6" t="s">
        <v>25</v>
      </c>
      <c r="B27" s="10">
        <v>15329</v>
      </c>
      <c r="C27" s="18">
        <v>20</v>
      </c>
      <c r="D27" s="18"/>
      <c r="E27" s="11">
        <v>17166</v>
      </c>
      <c r="F27" s="9">
        <v>22</v>
      </c>
      <c r="G27" s="9"/>
    </row>
    <row r="28" spans="1:7" ht="30" thickBot="1" x14ac:dyDescent="0.3">
      <c r="A28" s="6" t="s">
        <v>26</v>
      </c>
      <c r="B28" s="10"/>
      <c r="C28" s="18"/>
      <c r="D28" s="18">
        <v>10</v>
      </c>
      <c r="E28" s="11"/>
      <c r="F28" s="9"/>
      <c r="G28" s="9">
        <v>10</v>
      </c>
    </row>
    <row r="29" spans="1:7" ht="15.75" thickBot="1" x14ac:dyDescent="0.3">
      <c r="A29" s="6"/>
      <c r="B29" s="10"/>
      <c r="C29" s="18"/>
      <c r="D29" s="18"/>
      <c r="E29" s="11"/>
      <c r="F29" s="9"/>
      <c r="G29" s="9"/>
    </row>
    <row r="30" spans="1:7" ht="15.75" thickBot="1" x14ac:dyDescent="0.3">
      <c r="A30" s="5" t="s">
        <v>27</v>
      </c>
      <c r="B30" s="29"/>
      <c r="C30" s="42"/>
      <c r="D30" s="42"/>
      <c r="E30" s="11"/>
      <c r="F30" s="9"/>
      <c r="G30" s="9"/>
    </row>
    <row r="31" spans="1:7" ht="15.75" thickBot="1" x14ac:dyDescent="0.3">
      <c r="A31" s="6" t="s">
        <v>28</v>
      </c>
      <c r="B31" s="10">
        <v>47832</v>
      </c>
      <c r="C31" s="55">
        <v>13</v>
      </c>
      <c r="D31" s="18"/>
      <c r="E31" s="11">
        <v>50424</v>
      </c>
      <c r="F31" s="9">
        <v>14</v>
      </c>
      <c r="G31" s="9"/>
    </row>
    <row r="32" spans="1:7" ht="15.75" thickBot="1" x14ac:dyDescent="0.3">
      <c r="A32" s="6" t="s">
        <v>29</v>
      </c>
      <c r="B32" s="10"/>
      <c r="C32" s="18"/>
      <c r="D32" s="18">
        <v>1</v>
      </c>
      <c r="E32" s="11"/>
      <c r="F32" s="9"/>
      <c r="G32" s="9">
        <v>1</v>
      </c>
    </row>
    <row r="33" spans="1:7" ht="15.75" thickBot="1" x14ac:dyDescent="0.3">
      <c r="A33" s="6" t="s">
        <v>30</v>
      </c>
      <c r="B33" s="10"/>
      <c r="C33" s="18"/>
      <c r="D33" s="18">
        <v>1</v>
      </c>
      <c r="E33" s="11"/>
      <c r="F33" s="9"/>
      <c r="G33" s="9">
        <v>1</v>
      </c>
    </row>
    <row r="34" spans="1:7" ht="20.25" thickBot="1" x14ac:dyDescent="0.3">
      <c r="A34" s="6" t="s">
        <v>31</v>
      </c>
      <c r="B34" s="10"/>
      <c r="C34" s="18"/>
      <c r="D34" s="18">
        <v>3</v>
      </c>
      <c r="E34" s="11"/>
      <c r="F34" s="9"/>
      <c r="G34" s="9">
        <v>3</v>
      </c>
    </row>
    <row r="35" spans="1:7" ht="20.25" thickBot="1" x14ac:dyDescent="0.3">
      <c r="A35" s="6" t="s">
        <v>32</v>
      </c>
      <c r="B35" s="10"/>
      <c r="C35" s="18"/>
      <c r="D35" s="18" t="s">
        <v>33</v>
      </c>
      <c r="E35" s="11"/>
      <c r="F35" s="9"/>
      <c r="G35" s="9" t="s">
        <v>33</v>
      </c>
    </row>
    <row r="36" spans="1:7" ht="30" thickBot="1" x14ac:dyDescent="0.3">
      <c r="A36" s="6" t="s">
        <v>34</v>
      </c>
      <c r="B36" s="10"/>
      <c r="C36" s="18"/>
      <c r="D36" s="18" t="s">
        <v>35</v>
      </c>
      <c r="E36" s="11"/>
      <c r="F36" s="9"/>
      <c r="G36" s="9" t="s">
        <v>35</v>
      </c>
    </row>
    <row r="37" spans="1:7" ht="20.25" thickBot="1" x14ac:dyDescent="0.3">
      <c r="A37" s="6" t="s">
        <v>36</v>
      </c>
      <c r="B37" s="10"/>
      <c r="C37" s="18"/>
      <c r="D37" s="18">
        <v>11</v>
      </c>
      <c r="E37" s="11"/>
      <c r="F37" s="9"/>
      <c r="G37" s="9">
        <v>11</v>
      </c>
    </row>
    <row r="38" spans="1:7" ht="15.75" thickBot="1" x14ac:dyDescent="0.3">
      <c r="A38" s="6" t="s">
        <v>37</v>
      </c>
      <c r="B38" s="10"/>
      <c r="C38" s="18"/>
      <c r="D38" s="18" t="s">
        <v>38</v>
      </c>
      <c r="E38" s="11"/>
      <c r="F38" s="9"/>
      <c r="G38" s="9" t="s">
        <v>38</v>
      </c>
    </row>
    <row r="39" spans="1:7" ht="15.75" thickBot="1" x14ac:dyDescent="0.3">
      <c r="A39" s="6" t="s">
        <v>39</v>
      </c>
      <c r="B39" s="10"/>
      <c r="C39" s="18"/>
      <c r="D39" s="18">
        <v>2</v>
      </c>
      <c r="E39" s="11"/>
      <c r="F39" s="9"/>
      <c r="G39" s="9">
        <v>2</v>
      </c>
    </row>
    <row r="40" spans="1:7" ht="20.25" thickBot="1" x14ac:dyDescent="0.3">
      <c r="A40" s="6" t="s">
        <v>40</v>
      </c>
      <c r="B40" s="10"/>
      <c r="C40" s="18"/>
      <c r="D40" s="18">
        <v>16</v>
      </c>
      <c r="E40" s="11"/>
      <c r="F40" s="9"/>
      <c r="G40" s="9">
        <v>16</v>
      </c>
    </row>
    <row r="41" spans="1:7" ht="15.75" thickBot="1" x14ac:dyDescent="0.3">
      <c r="A41" s="6"/>
      <c r="B41" s="10"/>
      <c r="C41" s="18"/>
      <c r="D41" s="18"/>
      <c r="E41" s="11"/>
      <c r="F41" s="9"/>
      <c r="G41" s="9"/>
    </row>
    <row r="42" spans="1:7" ht="15.75" thickBot="1" x14ac:dyDescent="0.3">
      <c r="A42" s="6" t="s">
        <v>41</v>
      </c>
      <c r="B42" s="10">
        <v>638</v>
      </c>
      <c r="C42" s="18">
        <v>13</v>
      </c>
      <c r="D42" s="18"/>
      <c r="E42" s="11">
        <v>8072</v>
      </c>
      <c r="F42" s="9">
        <v>14</v>
      </c>
      <c r="G42" s="9"/>
    </row>
    <row r="43" spans="1:7" ht="20.25" thickBot="1" x14ac:dyDescent="0.3">
      <c r="A43" s="6" t="s">
        <v>42</v>
      </c>
      <c r="B43" s="10"/>
      <c r="C43" s="18"/>
      <c r="D43" s="18" t="s">
        <v>43</v>
      </c>
      <c r="E43" s="11" t="s">
        <v>17</v>
      </c>
      <c r="F43" s="9" t="s">
        <v>17</v>
      </c>
      <c r="G43" s="9" t="s">
        <v>43</v>
      </c>
    </row>
  </sheetData>
  <sheetProtection password="84A1" sheet="1" objects="1" scenarios="1"/>
  <mergeCells count="3">
    <mergeCell ref="E3:G3"/>
    <mergeCell ref="B3:D3"/>
    <mergeCell ref="A2:G2"/>
  </mergeCells>
  <pageMargins left="0.51181102362204722" right="0.51181102362204722" top="0.74803149606299213" bottom="0.35433070866141736" header="0.31496062992125984" footer="0.31496062992125984"/>
  <pageSetup paperSize="8" orientation="portrait" r:id="rId1"/>
  <ignoredErrors>
    <ignoredError sqref="D12 G12 D43 G43"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47"/>
  <sheetViews>
    <sheetView zoomScale="115" zoomScaleNormal="115" workbookViewId="0">
      <selection activeCell="A7" sqref="A7"/>
    </sheetView>
  </sheetViews>
  <sheetFormatPr defaultRowHeight="15" x14ac:dyDescent="0.25"/>
  <cols>
    <col min="1" max="1" width="3.42578125" style="4" customWidth="1"/>
    <col min="2" max="2" width="35.7109375" style="4" customWidth="1"/>
    <col min="3" max="12" width="20" style="19" customWidth="1"/>
    <col min="13" max="13" width="25" style="19" customWidth="1"/>
    <col min="14" max="14" width="26.7109375" style="19" customWidth="1"/>
    <col min="15" max="23" width="20" style="19" customWidth="1"/>
  </cols>
  <sheetData>
    <row r="2" spans="1:23" x14ac:dyDescent="0.25">
      <c r="A2" s="66"/>
      <c r="B2" s="66"/>
      <c r="C2" s="66"/>
      <c r="D2" s="66"/>
      <c r="E2" s="66"/>
      <c r="F2" s="66"/>
      <c r="G2" s="66"/>
      <c r="H2" s="66"/>
      <c r="I2" s="66"/>
      <c r="J2" s="66"/>
      <c r="K2" s="66"/>
      <c r="L2" s="66"/>
      <c r="M2" s="66"/>
      <c r="N2" s="66"/>
      <c r="O2" s="66"/>
      <c r="P2" s="66"/>
      <c r="Q2" s="66"/>
      <c r="R2" s="66"/>
      <c r="S2" s="66"/>
      <c r="T2" s="66"/>
      <c r="U2" s="66"/>
      <c r="V2" s="66"/>
      <c r="W2" s="66"/>
    </row>
    <row r="3" spans="1:23" ht="15.75" thickBot="1" x14ac:dyDescent="0.3">
      <c r="A3" s="32"/>
      <c r="B3" s="32"/>
      <c r="C3" s="61" t="s">
        <v>44</v>
      </c>
      <c r="D3" s="61" t="s">
        <v>45</v>
      </c>
      <c r="E3" s="61" t="s">
        <v>45</v>
      </c>
      <c r="F3" s="61" t="s">
        <v>45</v>
      </c>
      <c r="G3" s="61" t="s">
        <v>45</v>
      </c>
      <c r="H3" s="61" t="s">
        <v>45</v>
      </c>
      <c r="I3" s="61" t="s">
        <v>45</v>
      </c>
      <c r="J3" s="61" t="s">
        <v>45</v>
      </c>
      <c r="K3" s="61" t="s">
        <v>45</v>
      </c>
      <c r="L3" s="61" t="s">
        <v>45</v>
      </c>
      <c r="M3" s="61" t="s">
        <v>45</v>
      </c>
      <c r="N3" s="61" t="s">
        <v>45</v>
      </c>
      <c r="O3" s="61" t="s">
        <v>46</v>
      </c>
      <c r="P3" s="61" t="s">
        <v>46</v>
      </c>
      <c r="Q3" s="61" t="s">
        <v>46</v>
      </c>
      <c r="R3" s="61" t="s">
        <v>46</v>
      </c>
      <c r="S3" s="61" t="s">
        <v>46</v>
      </c>
      <c r="T3" s="61" t="s">
        <v>46</v>
      </c>
      <c r="U3" s="61" t="s">
        <v>46</v>
      </c>
      <c r="V3" s="61" t="s">
        <v>46</v>
      </c>
      <c r="W3" s="61" t="s">
        <v>46</v>
      </c>
    </row>
    <row r="4" spans="1:23" ht="15.75" thickBot="1" x14ac:dyDescent="0.3">
      <c r="A4" s="62">
        <v>1</v>
      </c>
      <c r="B4" s="63" t="s">
        <v>47</v>
      </c>
      <c r="C4" s="41" t="s">
        <v>48</v>
      </c>
      <c r="D4" s="41" t="s">
        <v>49</v>
      </c>
      <c r="E4" s="41" t="s">
        <v>48</v>
      </c>
      <c r="F4" s="41" t="s">
        <v>48</v>
      </c>
      <c r="G4" s="41" t="s">
        <v>48</v>
      </c>
      <c r="H4" s="41" t="s">
        <v>48</v>
      </c>
      <c r="I4" s="41" t="s">
        <v>48</v>
      </c>
      <c r="J4" s="41" t="s">
        <v>48</v>
      </c>
      <c r="K4" s="41" t="s">
        <v>48</v>
      </c>
      <c r="L4" s="41" t="s">
        <v>48</v>
      </c>
      <c r="M4" s="41" t="s">
        <v>48</v>
      </c>
      <c r="N4" s="41" t="s">
        <v>48</v>
      </c>
      <c r="O4" s="41" t="s">
        <v>50</v>
      </c>
      <c r="P4" s="41" t="s">
        <v>50</v>
      </c>
      <c r="Q4" s="41" t="s">
        <v>50</v>
      </c>
      <c r="R4" s="41" t="s">
        <v>50</v>
      </c>
      <c r="S4" s="41" t="s">
        <v>50</v>
      </c>
      <c r="T4" s="41" t="s">
        <v>50</v>
      </c>
      <c r="U4" s="41" t="s">
        <v>50</v>
      </c>
      <c r="V4" s="41" t="s">
        <v>50</v>
      </c>
      <c r="W4" s="41" t="s">
        <v>50</v>
      </c>
    </row>
    <row r="5" spans="1:23" ht="20.25" thickBot="1" x14ac:dyDescent="0.3">
      <c r="A5" s="62">
        <v>2</v>
      </c>
      <c r="B5" s="63" t="s">
        <v>51</v>
      </c>
      <c r="C5" s="41" t="s">
        <v>52</v>
      </c>
      <c r="D5" s="41" t="s">
        <v>53</v>
      </c>
      <c r="E5" s="41" t="s">
        <v>54</v>
      </c>
      <c r="F5" s="41" t="s">
        <v>55</v>
      </c>
      <c r="G5" s="41" t="s">
        <v>56</v>
      </c>
      <c r="H5" s="41" t="s">
        <v>57</v>
      </c>
      <c r="I5" s="41" t="s">
        <v>58</v>
      </c>
      <c r="J5" s="41" t="s">
        <v>59</v>
      </c>
      <c r="K5" s="41" t="s">
        <v>60</v>
      </c>
      <c r="L5" s="41" t="s">
        <v>61</v>
      </c>
      <c r="M5" s="41" t="s">
        <v>454</v>
      </c>
      <c r="N5" s="41" t="s">
        <v>453</v>
      </c>
      <c r="O5" s="41" t="s">
        <v>62</v>
      </c>
      <c r="P5" s="41" t="s">
        <v>63</v>
      </c>
      <c r="Q5" s="41" t="s">
        <v>64</v>
      </c>
      <c r="R5" s="41" t="s">
        <v>65</v>
      </c>
      <c r="S5" s="41" t="s">
        <v>66</v>
      </c>
      <c r="T5" s="41" t="s">
        <v>67</v>
      </c>
      <c r="U5" s="41" t="s">
        <v>68</v>
      </c>
      <c r="V5" s="41" t="s">
        <v>69</v>
      </c>
      <c r="W5" s="41" t="s">
        <v>70</v>
      </c>
    </row>
    <row r="6" spans="1:23" ht="144.75" thickBot="1" x14ac:dyDescent="0.3">
      <c r="A6" s="62">
        <v>3</v>
      </c>
      <c r="B6" s="63" t="s">
        <v>71</v>
      </c>
      <c r="C6" s="41" t="s">
        <v>72</v>
      </c>
      <c r="D6" s="41" t="s">
        <v>73</v>
      </c>
      <c r="E6" s="41" t="s">
        <v>74</v>
      </c>
      <c r="F6" s="41" t="s">
        <v>74</v>
      </c>
      <c r="G6" s="41" t="s">
        <v>75</v>
      </c>
      <c r="H6" s="41" t="s">
        <v>74</v>
      </c>
      <c r="I6" s="41" t="s">
        <v>75</v>
      </c>
      <c r="J6" s="41" t="s">
        <v>74</v>
      </c>
      <c r="K6" s="41" t="s">
        <v>75</v>
      </c>
      <c r="L6" s="41" t="s">
        <v>74</v>
      </c>
      <c r="M6" s="41" t="s">
        <v>74</v>
      </c>
      <c r="N6" s="41" t="s">
        <v>74</v>
      </c>
      <c r="O6" s="41" t="s">
        <v>76</v>
      </c>
      <c r="P6" s="41" t="s">
        <v>75</v>
      </c>
      <c r="Q6" s="41" t="s">
        <v>75</v>
      </c>
      <c r="R6" s="41" t="s">
        <v>77</v>
      </c>
      <c r="S6" s="41" t="s">
        <v>75</v>
      </c>
      <c r="T6" s="41" t="s">
        <v>75</v>
      </c>
      <c r="U6" s="41" t="s">
        <v>75</v>
      </c>
      <c r="V6" s="41" t="s">
        <v>75</v>
      </c>
      <c r="W6" s="41" t="s">
        <v>75</v>
      </c>
    </row>
    <row r="7" spans="1:23" ht="15.75" thickBot="1" x14ac:dyDescent="0.3">
      <c r="A7" s="62"/>
      <c r="B7" s="63"/>
      <c r="C7" s="63"/>
      <c r="D7" s="63"/>
      <c r="E7" s="63"/>
      <c r="F7" s="63"/>
      <c r="G7" s="63"/>
      <c r="H7" s="63"/>
      <c r="I7" s="63"/>
      <c r="J7" s="63"/>
      <c r="K7" s="63"/>
      <c r="L7" s="63"/>
      <c r="M7" s="63"/>
      <c r="N7" s="63"/>
      <c r="O7" s="63"/>
      <c r="P7" s="63"/>
      <c r="Q7" s="63"/>
      <c r="R7" s="63"/>
      <c r="S7" s="63"/>
      <c r="T7" s="63"/>
      <c r="U7" s="63"/>
      <c r="V7" s="63"/>
      <c r="W7" s="63"/>
    </row>
    <row r="8" spans="1:23" ht="15.75" thickBot="1" x14ac:dyDescent="0.3">
      <c r="A8" s="67" t="s">
        <v>78</v>
      </c>
      <c r="B8" s="67"/>
      <c r="C8" s="40"/>
      <c r="D8" s="40"/>
      <c r="E8" s="40"/>
      <c r="F8" s="40"/>
      <c r="G8" s="40"/>
      <c r="H8" s="40"/>
      <c r="I8" s="40"/>
      <c r="J8" s="40"/>
      <c r="K8" s="40"/>
      <c r="L8" s="40"/>
      <c r="M8" s="40"/>
      <c r="N8" s="40"/>
      <c r="O8" s="40"/>
      <c r="P8" s="40"/>
      <c r="Q8" s="40"/>
      <c r="R8" s="40"/>
      <c r="S8" s="40"/>
      <c r="T8" s="40"/>
      <c r="U8" s="40"/>
      <c r="V8" s="40"/>
      <c r="W8" s="40"/>
    </row>
    <row r="9" spans="1:23" ht="15.75" thickBot="1" x14ac:dyDescent="0.3">
      <c r="A9" s="62">
        <v>4</v>
      </c>
      <c r="B9" s="63" t="s">
        <v>79</v>
      </c>
      <c r="C9" s="36" t="s">
        <v>80</v>
      </c>
      <c r="D9" s="36" t="s">
        <v>81</v>
      </c>
      <c r="E9" s="36" t="s">
        <v>81</v>
      </c>
      <c r="F9" s="36" t="s">
        <v>81</v>
      </c>
      <c r="G9" s="36" t="s">
        <v>81</v>
      </c>
      <c r="H9" s="36" t="s">
        <v>81</v>
      </c>
      <c r="I9" s="36" t="s">
        <v>81</v>
      </c>
      <c r="J9" s="36" t="s">
        <v>81</v>
      </c>
      <c r="K9" s="36" t="s">
        <v>81</v>
      </c>
      <c r="L9" s="36" t="s">
        <v>81</v>
      </c>
      <c r="M9" s="36" t="s">
        <v>81</v>
      </c>
      <c r="N9" s="36" t="s">
        <v>81</v>
      </c>
      <c r="O9" s="36" t="s">
        <v>82</v>
      </c>
      <c r="P9" s="36" t="s">
        <v>82</v>
      </c>
      <c r="Q9" s="36" t="s">
        <v>82</v>
      </c>
      <c r="R9" s="36" t="s">
        <v>82</v>
      </c>
      <c r="S9" s="36" t="s">
        <v>82</v>
      </c>
      <c r="T9" s="36" t="s">
        <v>82</v>
      </c>
      <c r="U9" s="36" t="s">
        <v>82</v>
      </c>
      <c r="V9" s="36" t="s">
        <v>82</v>
      </c>
      <c r="W9" s="36" t="s">
        <v>82</v>
      </c>
    </row>
    <row r="10" spans="1:23" ht="15.75" thickBot="1" x14ac:dyDescent="0.3">
      <c r="A10" s="62">
        <v>5</v>
      </c>
      <c r="B10" s="63" t="s">
        <v>83</v>
      </c>
      <c r="C10" s="36" t="s">
        <v>80</v>
      </c>
      <c r="D10" s="36" t="s">
        <v>84</v>
      </c>
      <c r="E10" s="36" t="s">
        <v>84</v>
      </c>
      <c r="F10" s="36" t="s">
        <v>84</v>
      </c>
      <c r="G10" s="36" t="s">
        <v>84</v>
      </c>
      <c r="H10" s="36" t="s">
        <v>84</v>
      </c>
      <c r="I10" s="36" t="s">
        <v>84</v>
      </c>
      <c r="J10" s="36" t="s">
        <v>84</v>
      </c>
      <c r="K10" s="36" t="s">
        <v>84</v>
      </c>
      <c r="L10" s="36" t="s">
        <v>84</v>
      </c>
      <c r="M10" s="36" t="s">
        <v>452</v>
      </c>
      <c r="N10" s="36" t="s">
        <v>81</v>
      </c>
      <c r="O10" s="36" t="s">
        <v>82</v>
      </c>
      <c r="P10" s="36" t="s">
        <v>84</v>
      </c>
      <c r="Q10" s="36" t="s">
        <v>84</v>
      </c>
      <c r="R10" s="36" t="s">
        <v>84</v>
      </c>
      <c r="S10" s="36" t="s">
        <v>82</v>
      </c>
      <c r="T10" s="36" t="s">
        <v>82</v>
      </c>
      <c r="U10" s="36" t="s">
        <v>82</v>
      </c>
      <c r="V10" s="36" t="s">
        <v>82</v>
      </c>
      <c r="W10" s="36" t="s">
        <v>82</v>
      </c>
    </row>
    <row r="11" spans="1:23" ht="20.25" thickBot="1" x14ac:dyDescent="0.3">
      <c r="A11" s="62">
        <v>6</v>
      </c>
      <c r="B11" s="63" t="s">
        <v>85</v>
      </c>
      <c r="C11" s="36" t="s">
        <v>86</v>
      </c>
      <c r="D11" s="36" t="s">
        <v>86</v>
      </c>
      <c r="E11" s="36" t="s">
        <v>86</v>
      </c>
      <c r="F11" s="36" t="s">
        <v>86</v>
      </c>
      <c r="G11" s="36" t="s">
        <v>86</v>
      </c>
      <c r="H11" s="36" t="s">
        <v>86</v>
      </c>
      <c r="I11" s="36" t="s">
        <v>86</v>
      </c>
      <c r="J11" s="36" t="s">
        <v>86</v>
      </c>
      <c r="K11" s="36" t="s">
        <v>86</v>
      </c>
      <c r="L11" s="36" t="s">
        <v>86</v>
      </c>
      <c r="M11" s="36" t="s">
        <v>86</v>
      </c>
      <c r="N11" s="36" t="s">
        <v>86</v>
      </c>
      <c r="O11" s="36" t="s">
        <v>86</v>
      </c>
      <c r="P11" s="36" t="s">
        <v>86</v>
      </c>
      <c r="Q11" s="36" t="s">
        <v>86</v>
      </c>
      <c r="R11" s="36" t="s">
        <v>86</v>
      </c>
      <c r="S11" s="36" t="s">
        <v>86</v>
      </c>
      <c r="T11" s="36" t="s">
        <v>86</v>
      </c>
      <c r="U11" s="36" t="s">
        <v>86</v>
      </c>
      <c r="V11" s="36" t="s">
        <v>86</v>
      </c>
      <c r="W11" s="36" t="s">
        <v>86</v>
      </c>
    </row>
    <row r="12" spans="1:23" ht="20.25" thickBot="1" x14ac:dyDescent="0.3">
      <c r="A12" s="62">
        <v>7</v>
      </c>
      <c r="B12" s="63" t="s">
        <v>87</v>
      </c>
      <c r="C12" s="36" t="s">
        <v>28</v>
      </c>
      <c r="D12" s="36" t="s">
        <v>88</v>
      </c>
      <c r="E12" s="36" t="s">
        <v>88</v>
      </c>
      <c r="F12" s="36" t="s">
        <v>88</v>
      </c>
      <c r="G12" s="36" t="s">
        <v>88</v>
      </c>
      <c r="H12" s="36" t="s">
        <v>88</v>
      </c>
      <c r="I12" s="36" t="s">
        <v>88</v>
      </c>
      <c r="J12" s="36" t="s">
        <v>88</v>
      </c>
      <c r="K12" s="36" t="s">
        <v>88</v>
      </c>
      <c r="L12" s="36" t="s">
        <v>88</v>
      </c>
      <c r="M12" s="36" t="s">
        <v>451</v>
      </c>
      <c r="N12" s="36" t="s">
        <v>451</v>
      </c>
      <c r="O12" s="36" t="s">
        <v>82</v>
      </c>
      <c r="P12" s="36" t="s">
        <v>89</v>
      </c>
      <c r="Q12" s="36" t="s">
        <v>89</v>
      </c>
      <c r="R12" s="36" t="s">
        <v>89</v>
      </c>
      <c r="S12" s="36" t="s">
        <v>82</v>
      </c>
      <c r="T12" s="36" t="s">
        <v>82</v>
      </c>
      <c r="U12" s="36" t="s">
        <v>82</v>
      </c>
      <c r="V12" s="36" t="s">
        <v>82</v>
      </c>
      <c r="W12" s="36" t="s">
        <v>82</v>
      </c>
    </row>
    <row r="13" spans="1:23" ht="59.25" thickBot="1" x14ac:dyDescent="0.3">
      <c r="A13" s="62">
        <v>8</v>
      </c>
      <c r="B13" s="63" t="s">
        <v>90</v>
      </c>
      <c r="C13" s="36" t="s">
        <v>91</v>
      </c>
      <c r="D13" s="36" t="s">
        <v>92</v>
      </c>
      <c r="E13" s="36" t="s">
        <v>93</v>
      </c>
      <c r="F13" s="36" t="s">
        <v>94</v>
      </c>
      <c r="G13" s="36" t="s">
        <v>95</v>
      </c>
      <c r="H13" s="36" t="s">
        <v>96</v>
      </c>
      <c r="I13" s="36" t="s">
        <v>97</v>
      </c>
      <c r="J13" s="36" t="s">
        <v>98</v>
      </c>
      <c r="K13" s="36" t="s">
        <v>99</v>
      </c>
      <c r="L13" s="36" t="s">
        <v>100</v>
      </c>
      <c r="M13" s="36" t="s">
        <v>450</v>
      </c>
      <c r="N13" s="36" t="s">
        <v>449</v>
      </c>
      <c r="O13" s="36" t="s">
        <v>101</v>
      </c>
      <c r="P13" s="36" t="s">
        <v>102</v>
      </c>
      <c r="Q13" s="36" t="s">
        <v>103</v>
      </c>
      <c r="R13" s="36" t="s">
        <v>104</v>
      </c>
      <c r="S13" s="36" t="s">
        <v>105</v>
      </c>
      <c r="T13" s="36" t="s">
        <v>106</v>
      </c>
      <c r="U13" s="36" t="s">
        <v>107</v>
      </c>
      <c r="V13" s="36" t="s">
        <v>108</v>
      </c>
      <c r="W13" s="36" t="s">
        <v>109</v>
      </c>
    </row>
    <row r="14" spans="1:23" ht="15.75" thickBot="1" x14ac:dyDescent="0.3">
      <c r="A14" s="62">
        <v>9</v>
      </c>
      <c r="B14" s="63" t="s">
        <v>110</v>
      </c>
      <c r="C14" s="36" t="s">
        <v>111</v>
      </c>
      <c r="D14" s="36" t="s">
        <v>112</v>
      </c>
      <c r="E14" s="36" t="s">
        <v>113</v>
      </c>
      <c r="F14" s="36" t="s">
        <v>114</v>
      </c>
      <c r="G14" s="36" t="s">
        <v>115</v>
      </c>
      <c r="H14" s="36" t="s">
        <v>116</v>
      </c>
      <c r="I14" s="36" t="s">
        <v>117</v>
      </c>
      <c r="J14" s="36" t="s">
        <v>118</v>
      </c>
      <c r="K14" s="36" t="s">
        <v>119</v>
      </c>
      <c r="L14" s="36" t="s">
        <v>120</v>
      </c>
      <c r="M14" s="36" t="s">
        <v>122</v>
      </c>
      <c r="N14" s="36" t="s">
        <v>448</v>
      </c>
      <c r="O14" s="36" t="s">
        <v>121</v>
      </c>
      <c r="P14" s="36" t="s">
        <v>124</v>
      </c>
      <c r="Q14" s="36" t="s">
        <v>123</v>
      </c>
      <c r="R14" s="36" t="s">
        <v>125</v>
      </c>
      <c r="S14" s="36" t="s">
        <v>126</v>
      </c>
      <c r="T14" s="36" t="s">
        <v>127</v>
      </c>
      <c r="U14" s="36" t="s">
        <v>128</v>
      </c>
      <c r="V14" s="36" t="s">
        <v>129</v>
      </c>
      <c r="W14" s="36" t="s">
        <v>130</v>
      </c>
    </row>
    <row r="15" spans="1:23" ht="15.75" thickBot="1" x14ac:dyDescent="0.3">
      <c r="A15" s="62" t="s">
        <v>131</v>
      </c>
      <c r="B15" s="63" t="s">
        <v>132</v>
      </c>
      <c r="C15" s="36" t="s">
        <v>133</v>
      </c>
      <c r="D15" s="36">
        <v>100</v>
      </c>
      <c r="E15" s="36">
        <v>100</v>
      </c>
      <c r="F15" s="36">
        <v>100</v>
      </c>
      <c r="G15" s="36">
        <v>100</v>
      </c>
      <c r="H15" s="36">
        <v>100</v>
      </c>
      <c r="I15" s="36">
        <v>100</v>
      </c>
      <c r="J15" s="36">
        <v>100</v>
      </c>
      <c r="K15" s="36">
        <v>100</v>
      </c>
      <c r="L15" s="36">
        <v>100</v>
      </c>
      <c r="M15" s="36">
        <v>100</v>
      </c>
      <c r="N15" s="36">
        <v>100</v>
      </c>
      <c r="O15" s="36">
        <v>100</v>
      </c>
      <c r="P15" s="36">
        <v>100</v>
      </c>
      <c r="Q15" s="36">
        <v>100</v>
      </c>
      <c r="R15" s="36">
        <v>100</v>
      </c>
      <c r="S15" s="36">
        <v>100</v>
      </c>
      <c r="T15" s="36">
        <v>100</v>
      </c>
      <c r="U15" s="36">
        <v>100</v>
      </c>
      <c r="V15" s="36">
        <v>100</v>
      </c>
      <c r="W15" s="36">
        <v>100</v>
      </c>
    </row>
    <row r="16" spans="1:23" ht="15.75" thickBot="1" x14ac:dyDescent="0.3">
      <c r="A16" s="62" t="s">
        <v>134</v>
      </c>
      <c r="B16" s="63" t="s">
        <v>135</v>
      </c>
      <c r="C16" s="36" t="s">
        <v>133</v>
      </c>
      <c r="D16" s="36">
        <v>100</v>
      </c>
      <c r="E16" s="36">
        <v>100</v>
      </c>
      <c r="F16" s="36">
        <v>100</v>
      </c>
      <c r="G16" s="36">
        <v>100</v>
      </c>
      <c r="H16" s="36">
        <v>100</v>
      </c>
      <c r="I16" s="36">
        <v>100</v>
      </c>
      <c r="J16" s="36">
        <v>100</v>
      </c>
      <c r="K16" s="36">
        <v>100</v>
      </c>
      <c r="L16" s="36">
        <v>100</v>
      </c>
      <c r="M16" s="36">
        <v>100</v>
      </c>
      <c r="N16" s="36">
        <v>100</v>
      </c>
      <c r="O16" s="36">
        <v>100</v>
      </c>
      <c r="P16" s="36">
        <v>100</v>
      </c>
      <c r="Q16" s="36">
        <v>100</v>
      </c>
      <c r="R16" s="36">
        <v>100</v>
      </c>
      <c r="S16" s="36">
        <v>100</v>
      </c>
      <c r="T16" s="36">
        <v>100</v>
      </c>
      <c r="U16" s="36">
        <v>100</v>
      </c>
      <c r="V16" s="36">
        <v>100</v>
      </c>
      <c r="W16" s="36">
        <v>100</v>
      </c>
    </row>
    <row r="17" spans="1:23" ht="15.75" thickBot="1" x14ac:dyDescent="0.3">
      <c r="A17" s="39">
        <v>10</v>
      </c>
      <c r="B17" s="39" t="s">
        <v>136</v>
      </c>
      <c r="C17" s="36" t="s">
        <v>137</v>
      </c>
      <c r="D17" s="36" t="s">
        <v>138</v>
      </c>
      <c r="E17" s="36" t="s">
        <v>138</v>
      </c>
      <c r="F17" s="36" t="s">
        <v>138</v>
      </c>
      <c r="G17" s="36" t="s">
        <v>138</v>
      </c>
      <c r="H17" s="36" t="s">
        <v>138</v>
      </c>
      <c r="I17" s="36" t="s">
        <v>138</v>
      </c>
      <c r="J17" s="36" t="s">
        <v>138</v>
      </c>
      <c r="K17" s="36" t="s">
        <v>138</v>
      </c>
      <c r="L17" s="36" t="s">
        <v>138</v>
      </c>
      <c r="M17" s="36" t="s">
        <v>138</v>
      </c>
      <c r="N17" s="36" t="s">
        <v>138</v>
      </c>
      <c r="O17" s="36" t="s">
        <v>138</v>
      </c>
      <c r="P17" s="36" t="s">
        <v>138</v>
      </c>
      <c r="Q17" s="36" t="s">
        <v>138</v>
      </c>
      <c r="R17" s="36" t="s">
        <v>138</v>
      </c>
      <c r="S17" s="36" t="s">
        <v>138</v>
      </c>
      <c r="T17" s="36" t="s">
        <v>138</v>
      </c>
      <c r="U17" s="36" t="s">
        <v>138</v>
      </c>
      <c r="V17" s="36" t="s">
        <v>138</v>
      </c>
      <c r="W17" s="36" t="s">
        <v>138</v>
      </c>
    </row>
    <row r="18" spans="1:23" ht="15.75" thickBot="1" x14ac:dyDescent="0.3">
      <c r="A18" s="62">
        <v>11</v>
      </c>
      <c r="B18" s="63" t="s">
        <v>139</v>
      </c>
      <c r="C18" s="64" t="s">
        <v>133</v>
      </c>
      <c r="D18" s="64">
        <v>36875</v>
      </c>
      <c r="E18" s="64">
        <v>37455</v>
      </c>
      <c r="F18" s="64">
        <v>37602</v>
      </c>
      <c r="G18" s="64">
        <v>37791</v>
      </c>
      <c r="H18" s="64">
        <v>37922</v>
      </c>
      <c r="I18" s="64">
        <v>38154</v>
      </c>
      <c r="J18" s="64">
        <v>38621</v>
      </c>
      <c r="K18" s="64">
        <v>38793</v>
      </c>
      <c r="L18" s="64">
        <v>39246</v>
      </c>
      <c r="M18" s="64">
        <v>42110</v>
      </c>
      <c r="N18" s="64">
        <v>42110</v>
      </c>
      <c r="O18" s="64">
        <v>36511</v>
      </c>
      <c r="P18" s="64">
        <v>39275</v>
      </c>
      <c r="Q18" s="64">
        <v>39597</v>
      </c>
      <c r="R18" s="64">
        <v>39597</v>
      </c>
      <c r="S18" s="64">
        <v>41542</v>
      </c>
      <c r="T18" s="64">
        <v>41542</v>
      </c>
      <c r="U18" s="64">
        <v>41599</v>
      </c>
      <c r="V18" s="64">
        <v>41599</v>
      </c>
      <c r="W18" s="64">
        <v>41695</v>
      </c>
    </row>
    <row r="19" spans="1:23" ht="15.75" thickBot="1" x14ac:dyDescent="0.3">
      <c r="A19" s="62">
        <v>12</v>
      </c>
      <c r="B19" s="63" t="s">
        <v>140</v>
      </c>
      <c r="C19" s="36" t="s">
        <v>141</v>
      </c>
      <c r="D19" s="36" t="s">
        <v>141</v>
      </c>
      <c r="E19" s="36" t="s">
        <v>141</v>
      </c>
      <c r="F19" s="36" t="s">
        <v>141</v>
      </c>
      <c r="G19" s="36" t="s">
        <v>141</v>
      </c>
      <c r="H19" s="36" t="s">
        <v>141</v>
      </c>
      <c r="I19" s="36" t="s">
        <v>141</v>
      </c>
      <c r="J19" s="36" t="s">
        <v>141</v>
      </c>
      <c r="K19" s="36" t="s">
        <v>141</v>
      </c>
      <c r="L19" s="36" t="s">
        <v>141</v>
      </c>
      <c r="M19" s="36" t="s">
        <v>141</v>
      </c>
      <c r="N19" s="36" t="s">
        <v>141</v>
      </c>
      <c r="O19" s="36" t="s">
        <v>142</v>
      </c>
      <c r="P19" s="36" t="s">
        <v>142</v>
      </c>
      <c r="Q19" s="36" t="s">
        <v>142</v>
      </c>
      <c r="R19" s="36" t="s">
        <v>142</v>
      </c>
      <c r="S19" s="36" t="s">
        <v>142</v>
      </c>
      <c r="T19" s="36" t="s">
        <v>142</v>
      </c>
      <c r="U19" s="36" t="s">
        <v>142</v>
      </c>
      <c r="V19" s="36" t="s">
        <v>142</v>
      </c>
      <c r="W19" s="36" t="s">
        <v>142</v>
      </c>
    </row>
    <row r="20" spans="1:23" ht="15.75" thickBot="1" x14ac:dyDescent="0.3">
      <c r="A20" s="62">
        <v>13</v>
      </c>
      <c r="B20" s="63" t="s">
        <v>143</v>
      </c>
      <c r="C20" s="64" t="s">
        <v>133</v>
      </c>
      <c r="D20" s="64" t="s">
        <v>133</v>
      </c>
      <c r="E20" s="64" t="s">
        <v>133</v>
      </c>
      <c r="F20" s="64" t="s">
        <v>133</v>
      </c>
      <c r="G20" s="64" t="s">
        <v>133</v>
      </c>
      <c r="H20" s="64" t="s">
        <v>133</v>
      </c>
      <c r="I20" s="64" t="s">
        <v>133</v>
      </c>
      <c r="J20" s="64" t="s">
        <v>133</v>
      </c>
      <c r="K20" s="64" t="s">
        <v>133</v>
      </c>
      <c r="L20" s="64" t="s">
        <v>133</v>
      </c>
      <c r="M20" s="64" t="s">
        <v>133</v>
      </c>
      <c r="N20" s="64" t="s">
        <v>133</v>
      </c>
      <c r="O20" s="64">
        <v>43816</v>
      </c>
      <c r="P20" s="64">
        <v>46580</v>
      </c>
      <c r="Q20" s="64">
        <v>45075</v>
      </c>
      <c r="R20" s="64">
        <v>45075</v>
      </c>
      <c r="S20" s="64">
        <v>45194</v>
      </c>
      <c r="T20" s="64">
        <v>45194</v>
      </c>
      <c r="U20" s="64">
        <v>45251</v>
      </c>
      <c r="V20" s="64">
        <v>45251</v>
      </c>
      <c r="W20" s="64">
        <v>46078</v>
      </c>
    </row>
    <row r="21" spans="1:23" ht="15.75" thickBot="1" x14ac:dyDescent="0.3">
      <c r="A21" s="62">
        <v>14</v>
      </c>
      <c r="B21" s="63" t="s">
        <v>144</v>
      </c>
      <c r="C21" s="36" t="s">
        <v>133</v>
      </c>
      <c r="D21" s="36" t="s">
        <v>145</v>
      </c>
      <c r="E21" s="36" t="s">
        <v>145</v>
      </c>
      <c r="F21" s="36" t="s">
        <v>145</v>
      </c>
      <c r="G21" s="36" t="s">
        <v>145</v>
      </c>
      <c r="H21" s="36" t="s">
        <v>145</v>
      </c>
      <c r="I21" s="36" t="s">
        <v>145</v>
      </c>
      <c r="J21" s="36" t="s">
        <v>145</v>
      </c>
      <c r="K21" s="36" t="s">
        <v>145</v>
      </c>
      <c r="L21" s="36" t="s">
        <v>145</v>
      </c>
      <c r="M21" s="36" t="s">
        <v>145</v>
      </c>
      <c r="N21" s="36" t="s">
        <v>145</v>
      </c>
      <c r="O21" s="36" t="s">
        <v>145</v>
      </c>
      <c r="P21" s="36" t="s">
        <v>145</v>
      </c>
      <c r="Q21" s="36" t="s">
        <v>145</v>
      </c>
      <c r="R21" s="36" t="s">
        <v>145</v>
      </c>
      <c r="S21" s="36" t="s">
        <v>133</v>
      </c>
      <c r="T21" s="36" t="s">
        <v>133</v>
      </c>
      <c r="U21" s="36" t="s">
        <v>133</v>
      </c>
      <c r="V21" s="36" t="s">
        <v>133</v>
      </c>
      <c r="W21" s="36" t="s">
        <v>133</v>
      </c>
    </row>
    <row r="22" spans="1:23" ht="20.25" thickBot="1" x14ac:dyDescent="0.3">
      <c r="A22" s="62">
        <v>15</v>
      </c>
      <c r="B22" s="63" t="s">
        <v>146</v>
      </c>
      <c r="C22" s="64" t="s">
        <v>133</v>
      </c>
      <c r="D22" s="64">
        <v>40543</v>
      </c>
      <c r="E22" s="64">
        <v>39340</v>
      </c>
      <c r="F22" s="64">
        <v>39431</v>
      </c>
      <c r="G22" s="64">
        <v>41455</v>
      </c>
      <c r="H22" s="64">
        <v>39828</v>
      </c>
      <c r="I22" s="64">
        <v>41820</v>
      </c>
      <c r="J22" s="64">
        <v>40558</v>
      </c>
      <c r="K22" s="64">
        <v>42446</v>
      </c>
      <c r="L22" s="64">
        <v>41075</v>
      </c>
      <c r="M22" s="64">
        <v>43937</v>
      </c>
      <c r="N22" s="64">
        <v>45763</v>
      </c>
      <c r="O22" s="64">
        <v>40164</v>
      </c>
      <c r="P22" s="64">
        <v>42928</v>
      </c>
      <c r="Q22" s="64">
        <v>43249</v>
      </c>
      <c r="R22" s="64">
        <v>43249</v>
      </c>
      <c r="S22" s="64" t="s">
        <v>133</v>
      </c>
      <c r="T22" s="64" t="s">
        <v>133</v>
      </c>
      <c r="U22" s="64">
        <v>43425</v>
      </c>
      <c r="V22" s="64">
        <v>43425</v>
      </c>
      <c r="W22" s="64">
        <v>44252</v>
      </c>
    </row>
    <row r="23" spans="1:23" ht="18.75" thickBot="1" x14ac:dyDescent="0.3">
      <c r="A23" s="62">
        <v>16</v>
      </c>
      <c r="B23" s="63" t="s">
        <v>147</v>
      </c>
      <c r="C23" s="36" t="s">
        <v>133</v>
      </c>
      <c r="D23" s="36" t="s">
        <v>148</v>
      </c>
      <c r="E23" s="36" t="s">
        <v>149</v>
      </c>
      <c r="F23" s="36" t="s">
        <v>149</v>
      </c>
      <c r="G23" s="36" t="s">
        <v>149</v>
      </c>
      <c r="H23" s="36" t="s">
        <v>149</v>
      </c>
      <c r="I23" s="36" t="s">
        <v>149</v>
      </c>
      <c r="J23" s="36" t="s">
        <v>149</v>
      </c>
      <c r="K23" s="36" t="s">
        <v>149</v>
      </c>
      <c r="L23" s="36" t="s">
        <v>149</v>
      </c>
      <c r="M23" s="36" t="s">
        <v>149</v>
      </c>
      <c r="N23" s="36" t="s">
        <v>149</v>
      </c>
      <c r="O23" s="36" t="s">
        <v>133</v>
      </c>
      <c r="P23" s="36" t="s">
        <v>150</v>
      </c>
      <c r="Q23" s="36" t="s">
        <v>150</v>
      </c>
      <c r="R23" s="36" t="s">
        <v>150</v>
      </c>
      <c r="S23" s="36" t="s">
        <v>151</v>
      </c>
      <c r="T23" s="36" t="s">
        <v>151</v>
      </c>
      <c r="U23" s="36" t="s">
        <v>151</v>
      </c>
      <c r="V23" s="36" t="s">
        <v>151</v>
      </c>
      <c r="W23" s="36" t="s">
        <v>151</v>
      </c>
    </row>
    <row r="24" spans="1:23" ht="15.75" thickBot="1" x14ac:dyDescent="0.3">
      <c r="A24" s="38"/>
      <c r="B24" s="38"/>
      <c r="C24" s="36"/>
      <c r="D24" s="36"/>
      <c r="E24" s="36"/>
      <c r="F24" s="36"/>
      <c r="G24" s="36"/>
      <c r="H24" s="36"/>
      <c r="I24" s="36"/>
      <c r="J24" s="36"/>
      <c r="K24" s="36"/>
      <c r="L24" s="36"/>
      <c r="M24" s="36"/>
      <c r="N24" s="36"/>
      <c r="O24" s="36"/>
      <c r="P24" s="36"/>
      <c r="Q24" s="36"/>
      <c r="R24" s="36"/>
      <c r="S24" s="36"/>
      <c r="T24" s="36"/>
      <c r="U24" s="36"/>
      <c r="V24" s="36"/>
      <c r="W24" s="36"/>
    </row>
    <row r="25" spans="1:23" ht="15.75" thickBot="1" x14ac:dyDescent="0.3">
      <c r="A25" s="67" t="s">
        <v>152</v>
      </c>
      <c r="B25" s="67"/>
      <c r="C25" s="37"/>
      <c r="D25" s="37"/>
      <c r="E25" s="37"/>
      <c r="F25" s="37"/>
      <c r="G25" s="37"/>
      <c r="H25" s="37"/>
      <c r="I25" s="37"/>
      <c r="J25" s="37"/>
      <c r="K25" s="37"/>
      <c r="L25" s="37"/>
      <c r="M25" s="37"/>
      <c r="N25" s="37"/>
      <c r="O25" s="37"/>
      <c r="P25" s="37"/>
      <c r="Q25" s="37"/>
      <c r="R25" s="37"/>
      <c r="S25" s="37"/>
      <c r="T25" s="37"/>
      <c r="U25" s="37"/>
      <c r="V25" s="37"/>
      <c r="W25" s="37"/>
    </row>
    <row r="26" spans="1:23" ht="15.75" thickBot="1" x14ac:dyDescent="0.3">
      <c r="A26" s="62">
        <v>17</v>
      </c>
      <c r="B26" s="63" t="s">
        <v>153</v>
      </c>
      <c r="C26" s="36" t="s">
        <v>133</v>
      </c>
      <c r="D26" s="36" t="s">
        <v>154</v>
      </c>
      <c r="E26" s="36" t="s">
        <v>155</v>
      </c>
      <c r="F26" s="36" t="s">
        <v>155</v>
      </c>
      <c r="G26" s="36" t="s">
        <v>154</v>
      </c>
      <c r="H26" s="36" t="s">
        <v>155</v>
      </c>
      <c r="I26" s="36" t="s">
        <v>154</v>
      </c>
      <c r="J26" s="36" t="s">
        <v>155</v>
      </c>
      <c r="K26" s="36" t="s">
        <v>156</v>
      </c>
      <c r="L26" s="36" t="s">
        <v>155</v>
      </c>
      <c r="M26" s="36" t="s">
        <v>155</v>
      </c>
      <c r="N26" s="36" t="s">
        <v>155</v>
      </c>
      <c r="O26" s="36" t="s">
        <v>155</v>
      </c>
      <c r="P26" s="36" t="s">
        <v>154</v>
      </c>
      <c r="Q26" s="36" t="s">
        <v>156</v>
      </c>
      <c r="R26" s="36" t="s">
        <v>156</v>
      </c>
      <c r="S26" s="36" t="s">
        <v>155</v>
      </c>
      <c r="T26" s="36" t="s">
        <v>155</v>
      </c>
      <c r="U26" s="36" t="s">
        <v>155</v>
      </c>
      <c r="V26" s="36" t="s">
        <v>155</v>
      </c>
      <c r="W26" s="36" t="s">
        <v>155</v>
      </c>
    </row>
    <row r="27" spans="1:23" s="54" customFormat="1" ht="126.75" thickBot="1" x14ac:dyDescent="0.3">
      <c r="A27" s="62">
        <v>18</v>
      </c>
      <c r="B27" s="52" t="s">
        <v>157</v>
      </c>
      <c r="C27" s="53" t="s">
        <v>133</v>
      </c>
      <c r="D27" s="53" t="s">
        <v>158</v>
      </c>
      <c r="E27" s="53">
        <v>7.0499999999999993E-2</v>
      </c>
      <c r="F27" s="53">
        <v>7.1999999999999995E-2</v>
      </c>
      <c r="G27" s="53" t="s">
        <v>447</v>
      </c>
      <c r="H27" s="53">
        <v>6.2E-2</v>
      </c>
      <c r="I27" s="53" t="s">
        <v>446</v>
      </c>
      <c r="J27" s="53">
        <v>6.1249999999999999E-2</v>
      </c>
      <c r="K27" s="53" t="s">
        <v>159</v>
      </c>
      <c r="L27" s="53">
        <v>6.3750000000000001E-2</v>
      </c>
      <c r="M27" s="53" t="s">
        <v>445</v>
      </c>
      <c r="N27" s="53" t="s">
        <v>444</v>
      </c>
      <c r="O27" s="53">
        <v>4.4999999999999998E-2</v>
      </c>
      <c r="P27" s="53" t="s">
        <v>160</v>
      </c>
      <c r="Q27" s="53" t="s">
        <v>161</v>
      </c>
      <c r="R27" s="53" t="s">
        <v>162</v>
      </c>
      <c r="S27" s="53">
        <v>5.8000000000000003E-2</v>
      </c>
      <c r="T27" s="53">
        <v>5.8000000000000003E-2</v>
      </c>
      <c r="U27" s="53" t="s">
        <v>163</v>
      </c>
      <c r="V27" s="53" t="s">
        <v>164</v>
      </c>
      <c r="W27" s="53" t="s">
        <v>165</v>
      </c>
    </row>
    <row r="28" spans="1:23" ht="15.75" thickBot="1" x14ac:dyDescent="0.3">
      <c r="A28" s="62">
        <v>19</v>
      </c>
      <c r="B28" s="63" t="s">
        <v>166</v>
      </c>
      <c r="C28" s="36" t="s">
        <v>167</v>
      </c>
      <c r="D28" s="36" t="s">
        <v>145</v>
      </c>
      <c r="E28" s="36" t="s">
        <v>145</v>
      </c>
      <c r="F28" s="36" t="s">
        <v>145</v>
      </c>
      <c r="G28" s="36" t="s">
        <v>145</v>
      </c>
      <c r="H28" s="36" t="s">
        <v>145</v>
      </c>
      <c r="I28" s="36" t="s">
        <v>145</v>
      </c>
      <c r="J28" s="36" t="s">
        <v>145</v>
      </c>
      <c r="K28" s="36" t="s">
        <v>167</v>
      </c>
      <c r="L28" s="36" t="s">
        <v>145</v>
      </c>
      <c r="M28" s="36" t="s">
        <v>167</v>
      </c>
      <c r="N28" s="36" t="s">
        <v>167</v>
      </c>
      <c r="O28" s="36" t="s">
        <v>167</v>
      </c>
      <c r="P28" s="36" t="s">
        <v>167</v>
      </c>
      <c r="Q28" s="36" t="s">
        <v>167</v>
      </c>
      <c r="R28" s="36" t="s">
        <v>167</v>
      </c>
      <c r="S28" s="36" t="s">
        <v>167</v>
      </c>
      <c r="T28" s="36" t="s">
        <v>167</v>
      </c>
      <c r="U28" s="36" t="s">
        <v>167</v>
      </c>
      <c r="V28" s="36" t="s">
        <v>167</v>
      </c>
      <c r="W28" s="36" t="s">
        <v>167</v>
      </c>
    </row>
    <row r="29" spans="1:23" ht="20.25" thickBot="1" x14ac:dyDescent="0.3">
      <c r="A29" s="62" t="s">
        <v>168</v>
      </c>
      <c r="B29" s="63" t="s">
        <v>169</v>
      </c>
      <c r="C29" s="36" t="s">
        <v>170</v>
      </c>
      <c r="D29" s="36" t="s">
        <v>170</v>
      </c>
      <c r="E29" s="36" t="s">
        <v>170</v>
      </c>
      <c r="F29" s="36" t="s">
        <v>170</v>
      </c>
      <c r="G29" s="36" t="s">
        <v>170</v>
      </c>
      <c r="H29" s="36" t="s">
        <v>170</v>
      </c>
      <c r="I29" s="36" t="s">
        <v>170</v>
      </c>
      <c r="J29" s="36" t="s">
        <v>170</v>
      </c>
      <c r="K29" s="36" t="s">
        <v>170</v>
      </c>
      <c r="L29" s="36" t="s">
        <v>170</v>
      </c>
      <c r="M29" s="36" t="s">
        <v>170</v>
      </c>
      <c r="N29" s="36" t="s">
        <v>170</v>
      </c>
      <c r="O29" s="36" t="s">
        <v>171</v>
      </c>
      <c r="P29" s="36" t="s">
        <v>171</v>
      </c>
      <c r="Q29" s="36" t="s">
        <v>171</v>
      </c>
      <c r="R29" s="36" t="s">
        <v>171</v>
      </c>
      <c r="S29" s="36" t="s">
        <v>171</v>
      </c>
      <c r="T29" s="36" t="s">
        <v>171</v>
      </c>
      <c r="U29" s="36" t="s">
        <v>171</v>
      </c>
      <c r="V29" s="36" t="s">
        <v>171</v>
      </c>
      <c r="W29" s="36" t="s">
        <v>171</v>
      </c>
    </row>
    <row r="30" spans="1:23" ht="20.25" thickBot="1" x14ac:dyDescent="0.3">
      <c r="A30" s="62" t="s">
        <v>172</v>
      </c>
      <c r="B30" s="63" t="s">
        <v>173</v>
      </c>
      <c r="C30" s="36" t="s">
        <v>170</v>
      </c>
      <c r="D30" s="36" t="s">
        <v>170</v>
      </c>
      <c r="E30" s="36" t="s">
        <v>170</v>
      </c>
      <c r="F30" s="36" t="s">
        <v>170</v>
      </c>
      <c r="G30" s="36" t="s">
        <v>170</v>
      </c>
      <c r="H30" s="36" t="s">
        <v>170</v>
      </c>
      <c r="I30" s="36" t="s">
        <v>170</v>
      </c>
      <c r="J30" s="36" t="s">
        <v>170</v>
      </c>
      <c r="K30" s="36" t="s">
        <v>170</v>
      </c>
      <c r="L30" s="36" t="s">
        <v>170</v>
      </c>
      <c r="M30" s="36" t="s">
        <v>170</v>
      </c>
      <c r="N30" s="36" t="s">
        <v>170</v>
      </c>
      <c r="O30" s="36" t="s">
        <v>171</v>
      </c>
      <c r="P30" s="36" t="s">
        <v>171</v>
      </c>
      <c r="Q30" s="36" t="s">
        <v>171</v>
      </c>
      <c r="R30" s="36" t="s">
        <v>171</v>
      </c>
      <c r="S30" s="36" t="s">
        <v>171</v>
      </c>
      <c r="T30" s="36" t="s">
        <v>171</v>
      </c>
      <c r="U30" s="36" t="s">
        <v>171</v>
      </c>
      <c r="V30" s="36" t="s">
        <v>171</v>
      </c>
      <c r="W30" s="36" t="s">
        <v>171</v>
      </c>
    </row>
    <row r="31" spans="1:23" ht="15.75" thickBot="1" x14ac:dyDescent="0.3">
      <c r="A31" s="62">
        <v>21</v>
      </c>
      <c r="B31" s="63" t="s">
        <v>174</v>
      </c>
      <c r="C31" s="36" t="s">
        <v>133</v>
      </c>
      <c r="D31" s="36" t="s">
        <v>145</v>
      </c>
      <c r="E31" s="36" t="s">
        <v>167</v>
      </c>
      <c r="F31" s="36" t="s">
        <v>167</v>
      </c>
      <c r="G31" s="36" t="s">
        <v>167</v>
      </c>
      <c r="H31" s="36" t="s">
        <v>167</v>
      </c>
      <c r="I31" s="36" t="s">
        <v>167</v>
      </c>
      <c r="J31" s="36" t="s">
        <v>167</v>
      </c>
      <c r="K31" s="36" t="s">
        <v>145</v>
      </c>
      <c r="L31" s="36" t="s">
        <v>167</v>
      </c>
      <c r="M31" s="36" t="s">
        <v>167</v>
      </c>
      <c r="N31" s="36" t="s">
        <v>167</v>
      </c>
      <c r="O31" s="36" t="s">
        <v>167</v>
      </c>
      <c r="P31" s="36" t="s">
        <v>145</v>
      </c>
      <c r="Q31" s="36" t="s">
        <v>145</v>
      </c>
      <c r="R31" s="36" t="s">
        <v>145</v>
      </c>
      <c r="S31" s="36" t="s">
        <v>167</v>
      </c>
      <c r="T31" s="36" t="s">
        <v>167</v>
      </c>
      <c r="U31" s="36" t="s">
        <v>167</v>
      </c>
      <c r="V31" s="36" t="s">
        <v>167</v>
      </c>
      <c r="W31" s="36" t="s">
        <v>167</v>
      </c>
    </row>
    <row r="32" spans="1:23" ht="15.75" thickBot="1" x14ac:dyDescent="0.3">
      <c r="A32" s="62">
        <v>22</v>
      </c>
      <c r="B32" s="63" t="s">
        <v>175</v>
      </c>
      <c r="C32" s="36" t="s">
        <v>176</v>
      </c>
      <c r="D32" s="36" t="s">
        <v>177</v>
      </c>
      <c r="E32" s="36" t="s">
        <v>177</v>
      </c>
      <c r="F32" s="36" t="s">
        <v>177</v>
      </c>
      <c r="G32" s="36" t="s">
        <v>177</v>
      </c>
      <c r="H32" s="36" t="s">
        <v>177</v>
      </c>
      <c r="I32" s="36" t="s">
        <v>177</v>
      </c>
      <c r="J32" s="36" t="s">
        <v>177</v>
      </c>
      <c r="K32" s="36" t="s">
        <v>177</v>
      </c>
      <c r="L32" s="36" t="s">
        <v>177</v>
      </c>
      <c r="M32" s="36" t="s">
        <v>176</v>
      </c>
      <c r="N32" s="36" t="s">
        <v>176</v>
      </c>
      <c r="O32" s="36" t="s">
        <v>176</v>
      </c>
      <c r="P32" s="36" t="s">
        <v>176</v>
      </c>
      <c r="Q32" s="36" t="s">
        <v>176</v>
      </c>
      <c r="R32" s="36" t="s">
        <v>176</v>
      </c>
      <c r="S32" s="36" t="s">
        <v>176</v>
      </c>
      <c r="T32" s="36" t="s">
        <v>176</v>
      </c>
      <c r="U32" s="36" t="s">
        <v>176</v>
      </c>
      <c r="V32" s="36" t="s">
        <v>176</v>
      </c>
      <c r="W32" s="36" t="s">
        <v>176</v>
      </c>
    </row>
    <row r="33" spans="1:23" ht="15.75" thickBot="1" x14ac:dyDescent="0.3">
      <c r="A33" s="62">
        <v>23</v>
      </c>
      <c r="B33" s="63" t="s">
        <v>178</v>
      </c>
      <c r="C33" s="36" t="s">
        <v>133</v>
      </c>
      <c r="D33" s="36" t="s">
        <v>179</v>
      </c>
      <c r="E33" s="36" t="s">
        <v>179</v>
      </c>
      <c r="F33" s="36" t="s">
        <v>179</v>
      </c>
      <c r="G33" s="36" t="s">
        <v>179</v>
      </c>
      <c r="H33" s="36" t="s">
        <v>179</v>
      </c>
      <c r="I33" s="36" t="s">
        <v>180</v>
      </c>
      <c r="J33" s="36" t="s">
        <v>179</v>
      </c>
      <c r="K33" s="36" t="s">
        <v>179</v>
      </c>
      <c r="L33" s="36" t="s">
        <v>179</v>
      </c>
      <c r="M33" s="36" t="s">
        <v>180</v>
      </c>
      <c r="N33" s="36" t="s">
        <v>180</v>
      </c>
      <c r="O33" s="36" t="s">
        <v>179</v>
      </c>
      <c r="P33" s="36" t="s">
        <v>179</v>
      </c>
      <c r="Q33" s="36" t="s">
        <v>179</v>
      </c>
      <c r="R33" s="36" t="s">
        <v>179</v>
      </c>
      <c r="S33" s="36" t="s">
        <v>179</v>
      </c>
      <c r="T33" s="36" t="s">
        <v>179</v>
      </c>
      <c r="U33" s="36" t="s">
        <v>179</v>
      </c>
      <c r="V33" s="36" t="s">
        <v>179</v>
      </c>
      <c r="W33" s="36" t="s">
        <v>179</v>
      </c>
    </row>
    <row r="34" spans="1:23" ht="54.75" thickBot="1" x14ac:dyDescent="0.3">
      <c r="A34" s="62">
        <v>24</v>
      </c>
      <c r="B34" s="63" t="s">
        <v>181</v>
      </c>
      <c r="C34" s="36" t="s">
        <v>133</v>
      </c>
      <c r="D34" s="36" t="s">
        <v>133</v>
      </c>
      <c r="E34" s="36" t="s">
        <v>133</v>
      </c>
      <c r="F34" s="36" t="s">
        <v>133</v>
      </c>
      <c r="G34" s="36" t="s">
        <v>133</v>
      </c>
      <c r="H34" s="36" t="s">
        <v>133</v>
      </c>
      <c r="I34" s="36" t="s">
        <v>182</v>
      </c>
      <c r="J34" s="36" t="s">
        <v>133</v>
      </c>
      <c r="K34" s="36" t="s">
        <v>133</v>
      </c>
      <c r="L34" s="36" t="s">
        <v>133</v>
      </c>
      <c r="M34" s="36" t="s">
        <v>443</v>
      </c>
      <c r="N34" s="36" t="s">
        <v>442</v>
      </c>
      <c r="O34" s="36" t="s">
        <v>133</v>
      </c>
      <c r="P34" s="36" t="s">
        <v>133</v>
      </c>
      <c r="Q34" s="36" t="s">
        <v>133</v>
      </c>
      <c r="R34" s="36" t="s">
        <v>133</v>
      </c>
      <c r="S34" s="36" t="s">
        <v>133</v>
      </c>
      <c r="T34" s="36" t="s">
        <v>133</v>
      </c>
      <c r="U34" s="36" t="s">
        <v>133</v>
      </c>
      <c r="V34" s="36" t="s">
        <v>133</v>
      </c>
      <c r="W34" s="36" t="s">
        <v>133</v>
      </c>
    </row>
    <row r="35" spans="1:23" ht="15.75" thickBot="1" x14ac:dyDescent="0.3">
      <c r="A35" s="62">
        <v>25</v>
      </c>
      <c r="B35" s="63" t="s">
        <v>183</v>
      </c>
      <c r="C35" s="36" t="s">
        <v>133</v>
      </c>
      <c r="D35" s="36" t="s">
        <v>133</v>
      </c>
      <c r="E35" s="36" t="s">
        <v>133</v>
      </c>
      <c r="F35" s="36" t="s">
        <v>133</v>
      </c>
      <c r="G35" s="36" t="s">
        <v>133</v>
      </c>
      <c r="H35" s="36" t="s">
        <v>133</v>
      </c>
      <c r="I35" s="36" t="s">
        <v>441</v>
      </c>
      <c r="J35" s="36" t="s">
        <v>133</v>
      </c>
      <c r="K35" s="36" t="s">
        <v>133</v>
      </c>
      <c r="L35" s="36" t="s">
        <v>133</v>
      </c>
      <c r="M35" s="36" t="s">
        <v>440</v>
      </c>
      <c r="N35" s="36" t="s">
        <v>440</v>
      </c>
      <c r="O35" s="36" t="s">
        <v>133</v>
      </c>
      <c r="P35" s="36" t="s">
        <v>133</v>
      </c>
      <c r="Q35" s="36" t="s">
        <v>133</v>
      </c>
      <c r="R35" s="36" t="s">
        <v>133</v>
      </c>
      <c r="S35" s="36" t="s">
        <v>133</v>
      </c>
      <c r="T35" s="36" t="s">
        <v>133</v>
      </c>
      <c r="U35" s="36" t="s">
        <v>133</v>
      </c>
      <c r="V35" s="36" t="s">
        <v>133</v>
      </c>
      <c r="W35" s="36" t="s">
        <v>133</v>
      </c>
    </row>
    <row r="36" spans="1:23" ht="171.75" thickBot="1" x14ac:dyDescent="0.3">
      <c r="A36" s="62">
        <v>26</v>
      </c>
      <c r="B36" s="63" t="s">
        <v>184</v>
      </c>
      <c r="C36" s="36" t="s">
        <v>133</v>
      </c>
      <c r="D36" s="36" t="s">
        <v>133</v>
      </c>
      <c r="E36" s="36" t="s">
        <v>133</v>
      </c>
      <c r="F36" s="36" t="s">
        <v>133</v>
      </c>
      <c r="G36" s="36" t="s">
        <v>133</v>
      </c>
      <c r="H36" s="36" t="s">
        <v>133</v>
      </c>
      <c r="I36" s="36" t="s">
        <v>185</v>
      </c>
      <c r="J36" s="36" t="s">
        <v>133</v>
      </c>
      <c r="K36" s="36" t="s">
        <v>133</v>
      </c>
      <c r="L36" s="36" t="s">
        <v>133</v>
      </c>
      <c r="M36" s="36" t="s">
        <v>439</v>
      </c>
      <c r="N36" s="36" t="s">
        <v>439</v>
      </c>
      <c r="O36" s="36" t="s">
        <v>133</v>
      </c>
      <c r="P36" s="36" t="s">
        <v>133</v>
      </c>
      <c r="Q36" s="36" t="s">
        <v>133</v>
      </c>
      <c r="R36" s="36" t="s">
        <v>133</v>
      </c>
      <c r="S36" s="36" t="s">
        <v>133</v>
      </c>
      <c r="T36" s="36" t="s">
        <v>133</v>
      </c>
      <c r="U36" s="36" t="s">
        <v>133</v>
      </c>
      <c r="V36" s="36" t="s">
        <v>133</v>
      </c>
      <c r="W36" s="36" t="s">
        <v>133</v>
      </c>
    </row>
    <row r="37" spans="1:23" ht="15.75" thickBot="1" x14ac:dyDescent="0.3">
      <c r="A37" s="62">
        <v>27</v>
      </c>
      <c r="B37" s="63" t="s">
        <v>186</v>
      </c>
      <c r="C37" s="36" t="s">
        <v>133</v>
      </c>
      <c r="D37" s="36" t="s">
        <v>133</v>
      </c>
      <c r="E37" s="36" t="s">
        <v>133</v>
      </c>
      <c r="F37" s="36" t="s">
        <v>133</v>
      </c>
      <c r="G37" s="36" t="s">
        <v>133</v>
      </c>
      <c r="H37" s="36" t="s">
        <v>133</v>
      </c>
      <c r="I37" s="36" t="s">
        <v>171</v>
      </c>
      <c r="J37" s="36" t="s">
        <v>133</v>
      </c>
      <c r="K37" s="36" t="s">
        <v>133</v>
      </c>
      <c r="L37" s="36" t="s">
        <v>133</v>
      </c>
      <c r="M37" s="36" t="s">
        <v>171</v>
      </c>
      <c r="N37" s="36" t="s">
        <v>171</v>
      </c>
      <c r="O37" s="36" t="s">
        <v>133</v>
      </c>
      <c r="P37" s="36" t="s">
        <v>133</v>
      </c>
      <c r="Q37" s="36" t="s">
        <v>133</v>
      </c>
      <c r="R37" s="36" t="s">
        <v>133</v>
      </c>
      <c r="S37" s="36" t="s">
        <v>133</v>
      </c>
      <c r="T37" s="36" t="s">
        <v>133</v>
      </c>
      <c r="U37" s="36" t="s">
        <v>133</v>
      </c>
      <c r="V37" s="36" t="s">
        <v>133</v>
      </c>
      <c r="W37" s="36" t="s">
        <v>133</v>
      </c>
    </row>
    <row r="38" spans="1:23" ht="36.75" thickBot="1" x14ac:dyDescent="0.3">
      <c r="A38" s="62">
        <v>28</v>
      </c>
      <c r="B38" s="63" t="s">
        <v>187</v>
      </c>
      <c r="C38" s="36" t="s">
        <v>133</v>
      </c>
      <c r="D38" s="36" t="s">
        <v>133</v>
      </c>
      <c r="E38" s="36" t="s">
        <v>133</v>
      </c>
      <c r="F38" s="36" t="s">
        <v>133</v>
      </c>
      <c r="G38" s="36" t="s">
        <v>133</v>
      </c>
      <c r="H38" s="36" t="s">
        <v>133</v>
      </c>
      <c r="I38" s="36" t="s">
        <v>438</v>
      </c>
      <c r="J38" s="36" t="s">
        <v>133</v>
      </c>
      <c r="K38" s="36" t="s">
        <v>133</v>
      </c>
      <c r="L38" s="36" t="s">
        <v>133</v>
      </c>
      <c r="M38" s="36" t="s">
        <v>437</v>
      </c>
      <c r="N38" s="36" t="s">
        <v>437</v>
      </c>
      <c r="O38" s="36" t="s">
        <v>133</v>
      </c>
      <c r="P38" s="36" t="s">
        <v>133</v>
      </c>
      <c r="Q38" s="36" t="s">
        <v>133</v>
      </c>
      <c r="R38" s="36" t="s">
        <v>133</v>
      </c>
      <c r="S38" s="36" t="s">
        <v>133</v>
      </c>
      <c r="T38" s="36" t="s">
        <v>133</v>
      </c>
      <c r="U38" s="36" t="s">
        <v>133</v>
      </c>
      <c r="V38" s="36" t="s">
        <v>133</v>
      </c>
      <c r="W38" s="36" t="s">
        <v>133</v>
      </c>
    </row>
    <row r="39" spans="1:23" ht="20.25" thickBot="1" x14ac:dyDescent="0.3">
      <c r="A39" s="62">
        <v>29</v>
      </c>
      <c r="B39" s="63" t="s">
        <v>188</v>
      </c>
      <c r="C39" s="36" t="s">
        <v>133</v>
      </c>
      <c r="D39" s="36" t="s">
        <v>133</v>
      </c>
      <c r="E39" s="36" t="s">
        <v>133</v>
      </c>
      <c r="F39" s="36" t="s">
        <v>133</v>
      </c>
      <c r="G39" s="36" t="s">
        <v>133</v>
      </c>
      <c r="H39" s="36" t="s">
        <v>133</v>
      </c>
      <c r="I39" s="36" t="s">
        <v>48</v>
      </c>
      <c r="J39" s="36" t="s">
        <v>133</v>
      </c>
      <c r="K39" s="36" t="s">
        <v>133</v>
      </c>
      <c r="L39" s="36" t="s">
        <v>133</v>
      </c>
      <c r="M39" s="36" t="s">
        <v>48</v>
      </c>
      <c r="N39" s="36" t="s">
        <v>48</v>
      </c>
      <c r="O39" s="36" t="s">
        <v>133</v>
      </c>
      <c r="P39" s="36" t="s">
        <v>133</v>
      </c>
      <c r="Q39" s="36" t="s">
        <v>133</v>
      </c>
      <c r="R39" s="36" t="s">
        <v>133</v>
      </c>
      <c r="S39" s="36" t="s">
        <v>133</v>
      </c>
      <c r="T39" s="36" t="s">
        <v>133</v>
      </c>
      <c r="U39" s="36" t="s">
        <v>133</v>
      </c>
      <c r="V39" s="36" t="s">
        <v>133</v>
      </c>
      <c r="W39" s="36" t="s">
        <v>133</v>
      </c>
    </row>
    <row r="40" spans="1:23" ht="15.75" thickBot="1" x14ac:dyDescent="0.3">
      <c r="A40" s="62">
        <v>30</v>
      </c>
      <c r="B40" s="63" t="s">
        <v>189</v>
      </c>
      <c r="C40" s="36" t="s">
        <v>167</v>
      </c>
      <c r="D40" s="36" t="s">
        <v>167</v>
      </c>
      <c r="E40" s="36" t="s">
        <v>167</v>
      </c>
      <c r="F40" s="36" t="s">
        <v>167</v>
      </c>
      <c r="G40" s="36" t="s">
        <v>167</v>
      </c>
      <c r="H40" s="36" t="s">
        <v>167</v>
      </c>
      <c r="I40" s="36" t="s">
        <v>167</v>
      </c>
      <c r="J40" s="36" t="s">
        <v>167</v>
      </c>
      <c r="K40" s="36" t="s">
        <v>167</v>
      </c>
      <c r="L40" s="36" t="s">
        <v>167</v>
      </c>
      <c r="M40" s="36" t="s">
        <v>167</v>
      </c>
      <c r="N40" s="36" t="s">
        <v>167</v>
      </c>
      <c r="O40" s="36" t="s">
        <v>167</v>
      </c>
      <c r="P40" s="36" t="s">
        <v>167</v>
      </c>
      <c r="Q40" s="36" t="s">
        <v>167</v>
      </c>
      <c r="R40" s="36" t="s">
        <v>167</v>
      </c>
      <c r="S40" s="36" t="s">
        <v>167</v>
      </c>
      <c r="T40" s="36" t="s">
        <v>167</v>
      </c>
      <c r="U40" s="36" t="s">
        <v>167</v>
      </c>
      <c r="V40" s="36" t="s">
        <v>167</v>
      </c>
      <c r="W40" s="36" t="s">
        <v>167</v>
      </c>
    </row>
    <row r="41" spans="1:23" ht="15.75" thickBot="1" x14ac:dyDescent="0.3">
      <c r="A41" s="62">
        <v>31</v>
      </c>
      <c r="B41" s="63" t="s">
        <v>190</v>
      </c>
      <c r="C41" s="36" t="s">
        <v>133</v>
      </c>
      <c r="D41" s="36" t="s">
        <v>133</v>
      </c>
      <c r="E41" s="36" t="s">
        <v>133</v>
      </c>
      <c r="F41" s="36" t="s">
        <v>133</v>
      </c>
      <c r="G41" s="36" t="s">
        <v>133</v>
      </c>
      <c r="H41" s="36" t="s">
        <v>133</v>
      </c>
      <c r="I41" s="36" t="s">
        <v>133</v>
      </c>
      <c r="J41" s="36" t="s">
        <v>133</v>
      </c>
      <c r="K41" s="36" t="s">
        <v>133</v>
      </c>
      <c r="L41" s="36" t="s">
        <v>133</v>
      </c>
      <c r="M41" s="36" t="s">
        <v>133</v>
      </c>
      <c r="N41" s="36" t="s">
        <v>133</v>
      </c>
      <c r="O41" s="36" t="s">
        <v>133</v>
      </c>
      <c r="P41" s="36" t="s">
        <v>133</v>
      </c>
      <c r="Q41" s="36" t="s">
        <v>133</v>
      </c>
      <c r="R41" s="36" t="s">
        <v>133</v>
      </c>
      <c r="S41" s="36" t="s">
        <v>133</v>
      </c>
      <c r="T41" s="36" t="s">
        <v>133</v>
      </c>
      <c r="U41" s="36" t="s">
        <v>133</v>
      </c>
      <c r="V41" s="36" t="s">
        <v>133</v>
      </c>
      <c r="W41" s="36" t="s">
        <v>133</v>
      </c>
    </row>
    <row r="42" spans="1:23" ht="15.75" thickBot="1" x14ac:dyDescent="0.3">
      <c r="A42" s="62">
        <v>32</v>
      </c>
      <c r="B42" s="63" t="s">
        <v>191</v>
      </c>
      <c r="C42" s="36" t="s">
        <v>133</v>
      </c>
      <c r="D42" s="36" t="s">
        <v>133</v>
      </c>
      <c r="E42" s="36" t="s">
        <v>133</v>
      </c>
      <c r="F42" s="36" t="s">
        <v>133</v>
      </c>
      <c r="G42" s="36" t="s">
        <v>133</v>
      </c>
      <c r="H42" s="36" t="s">
        <v>133</v>
      </c>
      <c r="I42" s="36" t="s">
        <v>133</v>
      </c>
      <c r="J42" s="36" t="s">
        <v>133</v>
      </c>
      <c r="K42" s="36" t="s">
        <v>133</v>
      </c>
      <c r="L42" s="36" t="s">
        <v>133</v>
      </c>
      <c r="M42" s="36" t="s">
        <v>133</v>
      </c>
      <c r="N42" s="36" t="s">
        <v>133</v>
      </c>
      <c r="O42" s="36" t="s">
        <v>133</v>
      </c>
      <c r="P42" s="36" t="s">
        <v>133</v>
      </c>
      <c r="Q42" s="36" t="s">
        <v>133</v>
      </c>
      <c r="R42" s="36" t="s">
        <v>133</v>
      </c>
      <c r="S42" s="36" t="s">
        <v>133</v>
      </c>
      <c r="T42" s="36" t="s">
        <v>133</v>
      </c>
      <c r="U42" s="36" t="s">
        <v>133</v>
      </c>
      <c r="V42" s="36" t="s">
        <v>133</v>
      </c>
      <c r="W42" s="36" t="s">
        <v>133</v>
      </c>
    </row>
    <row r="43" spans="1:23" ht="15.75" thickBot="1" x14ac:dyDescent="0.3">
      <c r="A43" s="62">
        <v>33</v>
      </c>
      <c r="B43" s="63" t="s">
        <v>192</v>
      </c>
      <c r="C43" s="36" t="s">
        <v>133</v>
      </c>
      <c r="D43" s="36" t="s">
        <v>133</v>
      </c>
      <c r="E43" s="36" t="s">
        <v>133</v>
      </c>
      <c r="F43" s="36" t="s">
        <v>133</v>
      </c>
      <c r="G43" s="36" t="s">
        <v>133</v>
      </c>
      <c r="H43" s="36" t="s">
        <v>133</v>
      </c>
      <c r="I43" s="36" t="s">
        <v>133</v>
      </c>
      <c r="J43" s="36" t="s">
        <v>133</v>
      </c>
      <c r="K43" s="36" t="s">
        <v>133</v>
      </c>
      <c r="L43" s="36" t="s">
        <v>133</v>
      </c>
      <c r="M43" s="36" t="s">
        <v>133</v>
      </c>
      <c r="N43" s="36" t="s">
        <v>133</v>
      </c>
      <c r="O43" s="36" t="s">
        <v>133</v>
      </c>
      <c r="P43" s="36" t="s">
        <v>133</v>
      </c>
      <c r="Q43" s="36" t="s">
        <v>133</v>
      </c>
      <c r="R43" s="36" t="s">
        <v>133</v>
      </c>
      <c r="S43" s="36" t="s">
        <v>133</v>
      </c>
      <c r="T43" s="36" t="s">
        <v>133</v>
      </c>
      <c r="U43" s="36" t="s">
        <v>133</v>
      </c>
      <c r="V43" s="36" t="s">
        <v>133</v>
      </c>
      <c r="W43" s="36" t="s">
        <v>133</v>
      </c>
    </row>
    <row r="44" spans="1:23" ht="20.25" thickBot="1" x14ac:dyDescent="0.3">
      <c r="A44" s="62">
        <v>34</v>
      </c>
      <c r="B44" s="63" t="s">
        <v>193</v>
      </c>
      <c r="C44" s="36" t="s">
        <v>133</v>
      </c>
      <c r="D44" s="36" t="s">
        <v>133</v>
      </c>
      <c r="E44" s="36" t="s">
        <v>133</v>
      </c>
      <c r="F44" s="36" t="s">
        <v>133</v>
      </c>
      <c r="G44" s="36" t="s">
        <v>133</v>
      </c>
      <c r="H44" s="36" t="s">
        <v>133</v>
      </c>
      <c r="I44" s="36" t="s">
        <v>133</v>
      </c>
      <c r="J44" s="36" t="s">
        <v>133</v>
      </c>
      <c r="K44" s="36" t="s">
        <v>133</v>
      </c>
      <c r="L44" s="36" t="s">
        <v>133</v>
      </c>
      <c r="M44" s="36" t="s">
        <v>133</v>
      </c>
      <c r="N44" s="36" t="s">
        <v>133</v>
      </c>
      <c r="O44" s="36" t="s">
        <v>133</v>
      </c>
      <c r="P44" s="36" t="s">
        <v>133</v>
      </c>
      <c r="Q44" s="36" t="s">
        <v>133</v>
      </c>
      <c r="R44" s="36" t="s">
        <v>133</v>
      </c>
      <c r="S44" s="36" t="s">
        <v>133</v>
      </c>
      <c r="T44" s="36" t="s">
        <v>133</v>
      </c>
      <c r="U44" s="36" t="s">
        <v>133</v>
      </c>
      <c r="V44" s="36" t="s">
        <v>133</v>
      </c>
      <c r="W44" s="36" t="s">
        <v>133</v>
      </c>
    </row>
    <row r="45" spans="1:23" ht="30" thickBot="1" x14ac:dyDescent="0.3">
      <c r="A45" s="62">
        <v>35</v>
      </c>
      <c r="B45" s="63" t="s">
        <v>194</v>
      </c>
      <c r="C45" s="36" t="s">
        <v>195</v>
      </c>
      <c r="D45" s="36" t="s">
        <v>196</v>
      </c>
      <c r="E45" s="36" t="s">
        <v>196</v>
      </c>
      <c r="F45" s="36" t="s">
        <v>196</v>
      </c>
      <c r="G45" s="36" t="s">
        <v>196</v>
      </c>
      <c r="H45" s="36" t="s">
        <v>196</v>
      </c>
      <c r="I45" s="36" t="s">
        <v>196</v>
      </c>
      <c r="J45" s="36" t="s">
        <v>196</v>
      </c>
      <c r="K45" s="36" t="s">
        <v>196</v>
      </c>
      <c r="L45" s="36" t="s">
        <v>196</v>
      </c>
      <c r="M45" s="36" t="s">
        <v>196</v>
      </c>
      <c r="N45" s="36" t="s">
        <v>196</v>
      </c>
      <c r="O45" s="36" t="s">
        <v>197</v>
      </c>
      <c r="P45" s="36" t="s">
        <v>197</v>
      </c>
      <c r="Q45" s="36" t="s">
        <v>197</v>
      </c>
      <c r="R45" s="36" t="s">
        <v>197</v>
      </c>
      <c r="S45" s="36" t="s">
        <v>197</v>
      </c>
      <c r="T45" s="36" t="s">
        <v>197</v>
      </c>
      <c r="U45" s="36" t="s">
        <v>197</v>
      </c>
      <c r="V45" s="36" t="s">
        <v>197</v>
      </c>
      <c r="W45" s="36" t="s">
        <v>197</v>
      </c>
    </row>
    <row r="46" spans="1:23" ht="15.75" thickBot="1" x14ac:dyDescent="0.3">
      <c r="A46" s="62">
        <v>36</v>
      </c>
      <c r="B46" s="63" t="s">
        <v>198</v>
      </c>
      <c r="C46" s="36" t="s">
        <v>167</v>
      </c>
      <c r="D46" s="36" t="s">
        <v>145</v>
      </c>
      <c r="E46" s="36" t="s">
        <v>145</v>
      </c>
      <c r="F46" s="36" t="s">
        <v>145</v>
      </c>
      <c r="G46" s="36" t="s">
        <v>145</v>
      </c>
      <c r="H46" s="36" t="s">
        <v>145</v>
      </c>
      <c r="I46" s="36" t="s">
        <v>145</v>
      </c>
      <c r="J46" s="36" t="s">
        <v>145</v>
      </c>
      <c r="K46" s="36" t="s">
        <v>145</v>
      </c>
      <c r="L46" s="36" t="s">
        <v>145</v>
      </c>
      <c r="M46" s="36" t="s">
        <v>167</v>
      </c>
      <c r="N46" s="36" t="s">
        <v>167</v>
      </c>
      <c r="O46" s="36" t="s">
        <v>167</v>
      </c>
      <c r="P46" s="36" t="s">
        <v>145</v>
      </c>
      <c r="Q46" s="36" t="s">
        <v>145</v>
      </c>
      <c r="R46" s="36" t="s">
        <v>145</v>
      </c>
      <c r="S46" s="36" t="s">
        <v>167</v>
      </c>
      <c r="T46" s="36" t="s">
        <v>167</v>
      </c>
      <c r="U46" s="36" t="s">
        <v>167</v>
      </c>
      <c r="V46" s="36" t="s">
        <v>167</v>
      </c>
      <c r="W46" s="36" t="s">
        <v>167</v>
      </c>
    </row>
    <row r="47" spans="1:23" ht="27.75" thickBot="1" x14ac:dyDescent="0.3">
      <c r="A47" s="62">
        <v>37</v>
      </c>
      <c r="B47" s="63" t="s">
        <v>199</v>
      </c>
      <c r="C47" s="36" t="s">
        <v>133</v>
      </c>
      <c r="D47" s="36" t="s">
        <v>200</v>
      </c>
      <c r="E47" s="36" t="s">
        <v>201</v>
      </c>
      <c r="F47" s="36" t="s">
        <v>201</v>
      </c>
      <c r="G47" s="36" t="s">
        <v>201</v>
      </c>
      <c r="H47" s="36" t="s">
        <v>201</v>
      </c>
      <c r="I47" s="36" t="s">
        <v>202</v>
      </c>
      <c r="J47" s="36" t="s">
        <v>201</v>
      </c>
      <c r="K47" s="36" t="s">
        <v>200</v>
      </c>
      <c r="L47" s="36" t="s">
        <v>201</v>
      </c>
      <c r="M47" s="36"/>
      <c r="N47" s="36"/>
      <c r="O47" s="36"/>
      <c r="P47" s="36" t="s">
        <v>203</v>
      </c>
      <c r="Q47" s="36" t="s">
        <v>203</v>
      </c>
      <c r="R47" s="36" t="s">
        <v>203</v>
      </c>
      <c r="S47" s="36"/>
      <c r="T47" s="36"/>
      <c r="U47" s="36"/>
      <c r="V47" s="36"/>
      <c r="W47" s="36"/>
    </row>
  </sheetData>
  <sheetProtection password="84A1" sheet="1" objects="1" scenarios="1"/>
  <mergeCells count="3">
    <mergeCell ref="A2:W2"/>
    <mergeCell ref="A8:B8"/>
    <mergeCell ref="A25:B25"/>
  </mergeCells>
  <pageMargins left="0.7" right="0.7" top="0.75" bottom="0.75" header="0.3" footer="0.3"/>
  <pageSetup paperSize="9" scale="43" fitToWidth="0" orientation="landscape" r:id="rId1"/>
  <rowBreaks count="1" manualBreakCount="1">
    <brk id="24" max="25" man="1"/>
  </rowBreaks>
  <colBreaks count="1" manualBreakCount="1">
    <brk id="14" max="4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74"/>
  <sheetViews>
    <sheetView zoomScale="115" zoomScaleNormal="115" workbookViewId="0">
      <selection activeCell="D195" sqref="D195"/>
    </sheetView>
  </sheetViews>
  <sheetFormatPr defaultRowHeight="15" x14ac:dyDescent="0.25"/>
  <cols>
    <col min="1" max="1" width="4.5703125" style="19" customWidth="1"/>
    <col min="2" max="2" width="72.140625" style="4" customWidth="1"/>
    <col min="3" max="3" width="18.85546875" style="19" customWidth="1"/>
    <col min="4" max="7" width="10.7109375" style="19" customWidth="1"/>
    <col min="8" max="16384" width="9.140625" style="19"/>
  </cols>
  <sheetData>
    <row r="2" spans="1:9" x14ac:dyDescent="0.25">
      <c r="A2" s="66"/>
      <c r="B2" s="66"/>
      <c r="C2" s="66"/>
      <c r="D2" s="66"/>
      <c r="E2" s="66"/>
      <c r="F2" s="66"/>
      <c r="G2" s="66"/>
    </row>
    <row r="3" spans="1:9" ht="15.75" thickBot="1" x14ac:dyDescent="0.3">
      <c r="A3" s="14"/>
      <c r="B3" s="32"/>
      <c r="C3" s="20"/>
      <c r="D3" s="95">
        <v>42369</v>
      </c>
      <c r="E3" s="95"/>
      <c r="F3" s="95">
        <v>42004</v>
      </c>
      <c r="G3" s="95"/>
    </row>
    <row r="4" spans="1:9" ht="90.75" thickBot="1" x14ac:dyDescent="0.3">
      <c r="A4" s="15"/>
      <c r="B4" s="22"/>
      <c r="C4" s="15" t="s">
        <v>204</v>
      </c>
      <c r="D4" s="15" t="s">
        <v>205</v>
      </c>
      <c r="E4" s="15" t="s">
        <v>206</v>
      </c>
      <c r="F4" s="15" t="s">
        <v>205</v>
      </c>
      <c r="G4" s="15" t="s">
        <v>206</v>
      </c>
    </row>
    <row r="5" spans="1:9" ht="15.75" thickBot="1" x14ac:dyDescent="0.3">
      <c r="A5" s="67" t="s">
        <v>424</v>
      </c>
      <c r="B5" s="67"/>
      <c r="C5" s="67"/>
      <c r="D5" s="21"/>
      <c r="E5" s="21"/>
      <c r="F5" s="21"/>
      <c r="G5" s="21"/>
    </row>
    <row r="6" spans="1:9" ht="15.75" thickBot="1" x14ac:dyDescent="0.3">
      <c r="A6" s="76">
        <v>1</v>
      </c>
      <c r="B6" s="81" t="s">
        <v>207</v>
      </c>
      <c r="C6" s="23" t="s">
        <v>208</v>
      </c>
      <c r="D6" s="89">
        <f>16054+928</f>
        <v>16982</v>
      </c>
      <c r="E6" s="89"/>
      <c r="F6" s="86">
        <v>16972</v>
      </c>
      <c r="G6" s="86"/>
    </row>
    <row r="7" spans="1:9" ht="15.75" thickBot="1" x14ac:dyDescent="0.3">
      <c r="A7" s="77"/>
      <c r="B7" s="82"/>
      <c r="C7" s="23" t="s">
        <v>209</v>
      </c>
      <c r="D7" s="91"/>
      <c r="E7" s="91"/>
      <c r="F7" s="88"/>
      <c r="G7" s="88"/>
    </row>
    <row r="8" spans="1:9" ht="15.75" thickBot="1" x14ac:dyDescent="0.3">
      <c r="A8" s="22"/>
      <c r="B8" s="23" t="s">
        <v>210</v>
      </c>
      <c r="C8" s="23" t="s">
        <v>209</v>
      </c>
      <c r="D8" s="10">
        <f>+D6</f>
        <v>16982</v>
      </c>
      <c r="E8" s="10"/>
      <c r="F8" s="27">
        <v>16972</v>
      </c>
      <c r="G8" s="27"/>
    </row>
    <row r="9" spans="1:9" ht="27.75" thickBot="1" x14ac:dyDescent="0.3">
      <c r="A9" s="22">
        <v>2</v>
      </c>
      <c r="B9" s="23" t="s">
        <v>211</v>
      </c>
      <c r="C9" s="23" t="s">
        <v>212</v>
      </c>
      <c r="D9" s="10">
        <f>21130.308+18.227+2514.667-1585.883</f>
        <v>22077.319</v>
      </c>
      <c r="E9" s="10"/>
      <c r="F9" s="27">
        <v>20990</v>
      </c>
      <c r="G9" s="27"/>
      <c r="H9" s="19" t="s">
        <v>17</v>
      </c>
      <c r="I9" s="19" t="s">
        <v>17</v>
      </c>
    </row>
    <row r="10" spans="1:9" ht="20.25" thickBot="1" x14ac:dyDescent="0.3">
      <c r="A10" s="22">
        <v>3</v>
      </c>
      <c r="B10" s="23" t="s">
        <v>213</v>
      </c>
      <c r="C10" s="23" t="s">
        <v>214</v>
      </c>
      <c r="D10" s="10">
        <f>6015.326-305.078</f>
        <v>5710.2479999999996</v>
      </c>
      <c r="E10" s="10"/>
      <c r="F10" s="27">
        <v>11259</v>
      </c>
      <c r="G10" s="27"/>
      <c r="H10" s="19" t="s">
        <v>436</v>
      </c>
      <c r="I10" s="19" t="s">
        <v>17</v>
      </c>
    </row>
    <row r="11" spans="1:9" ht="15.75" thickBot="1" x14ac:dyDescent="0.3">
      <c r="A11" s="22" t="s">
        <v>215</v>
      </c>
      <c r="B11" s="23" t="s">
        <v>216</v>
      </c>
      <c r="C11" s="23" t="s">
        <v>217</v>
      </c>
      <c r="D11" s="10"/>
      <c r="E11" s="10"/>
      <c r="F11" s="27"/>
      <c r="G11" s="27"/>
    </row>
    <row r="12" spans="1:9" ht="20.25" thickBot="1" x14ac:dyDescent="0.3">
      <c r="A12" s="22">
        <v>4</v>
      </c>
      <c r="B12" s="23" t="s">
        <v>218</v>
      </c>
      <c r="C12" s="23" t="s">
        <v>219</v>
      </c>
      <c r="D12" s="10" t="s">
        <v>17</v>
      </c>
      <c r="E12" s="10" t="s">
        <v>17</v>
      </c>
      <c r="F12" s="27"/>
      <c r="G12" s="27"/>
    </row>
    <row r="13" spans="1:9" ht="15.75" thickBot="1" x14ac:dyDescent="0.3">
      <c r="A13" s="22" t="s">
        <v>17</v>
      </c>
      <c r="B13" s="23" t="s">
        <v>220</v>
      </c>
      <c r="C13" s="23" t="s">
        <v>221</v>
      </c>
      <c r="D13" s="10"/>
      <c r="E13" s="10"/>
      <c r="F13" s="27"/>
      <c r="G13" s="27"/>
    </row>
    <row r="14" spans="1:9" ht="15.75" thickBot="1" x14ac:dyDescent="0.3">
      <c r="A14" s="22">
        <v>5</v>
      </c>
      <c r="B14" s="23" t="s">
        <v>222</v>
      </c>
      <c r="C14" s="23" t="s">
        <v>223</v>
      </c>
      <c r="D14" s="10">
        <v>305.07799999999997</v>
      </c>
      <c r="E14" s="10"/>
      <c r="F14" s="27">
        <v>265</v>
      </c>
      <c r="G14" s="27"/>
    </row>
    <row r="15" spans="1:9" ht="15.75" thickBot="1" x14ac:dyDescent="0.3">
      <c r="A15" s="22" t="s">
        <v>38</v>
      </c>
      <c r="B15" s="23" t="s">
        <v>224</v>
      </c>
      <c r="C15" s="23" t="s">
        <v>225</v>
      </c>
      <c r="D15" s="10">
        <f>1495.238</f>
        <v>1495.2380000000001</v>
      </c>
      <c r="E15" s="10"/>
      <c r="F15" s="27">
        <v>780</v>
      </c>
      <c r="G15" s="27"/>
      <c r="H15" s="19" t="s">
        <v>17</v>
      </c>
      <c r="I15" s="19" t="s">
        <v>17</v>
      </c>
    </row>
    <row r="16" spans="1:9" ht="15.75" thickBot="1" x14ac:dyDescent="0.3">
      <c r="A16" s="24">
        <v>6</v>
      </c>
      <c r="B16" s="25" t="s">
        <v>226</v>
      </c>
      <c r="C16" s="60"/>
      <c r="D16" s="10">
        <f>+D6+D9+D10+D14+D15</f>
        <v>46569.883000000002</v>
      </c>
      <c r="E16" s="10"/>
      <c r="F16" s="27">
        <v>50265</v>
      </c>
      <c r="G16" s="27"/>
      <c r="I16" s="19" t="s">
        <v>17</v>
      </c>
    </row>
    <row r="17" spans="1:9" ht="15.75" thickBot="1" x14ac:dyDescent="0.3">
      <c r="A17" s="22"/>
      <c r="B17" s="23"/>
      <c r="C17" s="23"/>
      <c r="D17" s="10"/>
      <c r="E17" s="10"/>
      <c r="F17" s="27"/>
      <c r="G17" s="27"/>
    </row>
    <row r="18" spans="1:9" ht="15.75" thickBot="1" x14ac:dyDescent="0.3">
      <c r="A18" s="67" t="s">
        <v>425</v>
      </c>
      <c r="B18" s="67"/>
      <c r="C18" s="67"/>
      <c r="D18" s="27"/>
      <c r="E18" s="27"/>
      <c r="F18" s="27"/>
      <c r="G18" s="27"/>
    </row>
    <row r="19" spans="1:9" ht="15.75" thickBot="1" x14ac:dyDescent="0.3">
      <c r="A19" s="22">
        <v>7</v>
      </c>
      <c r="B19" s="26" t="s">
        <v>227</v>
      </c>
      <c r="C19" s="26" t="s">
        <v>228</v>
      </c>
      <c r="D19" s="28">
        <v>-90.923000000000002</v>
      </c>
      <c r="E19" s="28"/>
      <c r="F19" s="57">
        <v>-83</v>
      </c>
      <c r="G19" s="27"/>
    </row>
    <row r="20" spans="1:9" ht="15.75" thickBot="1" x14ac:dyDescent="0.3">
      <c r="A20" s="22">
        <v>8</v>
      </c>
      <c r="B20" s="26" t="s">
        <v>229</v>
      </c>
      <c r="C20" s="26" t="s">
        <v>230</v>
      </c>
      <c r="D20" s="28">
        <v>-637.65599999999995</v>
      </c>
      <c r="E20" s="28">
        <v>-956.48400000000004</v>
      </c>
      <c r="F20" s="57">
        <v>-336</v>
      </c>
      <c r="G20" s="27">
        <v>-1345</v>
      </c>
    </row>
    <row r="21" spans="1:9" ht="15.75" thickBot="1" x14ac:dyDescent="0.3">
      <c r="A21" s="22">
        <v>9</v>
      </c>
      <c r="B21" s="26" t="s">
        <v>231</v>
      </c>
      <c r="C21" s="26"/>
      <c r="D21" s="10"/>
      <c r="E21" s="10"/>
      <c r="F21" s="57"/>
      <c r="G21" s="27"/>
    </row>
    <row r="22" spans="1:9" ht="20.25" thickBot="1" x14ac:dyDescent="0.3">
      <c r="A22" s="22">
        <v>10</v>
      </c>
      <c r="B22" s="26" t="s">
        <v>232</v>
      </c>
      <c r="C22" s="26" t="s">
        <v>233</v>
      </c>
      <c r="D22" s="10">
        <v>-112.61499999999999</v>
      </c>
      <c r="E22" s="10">
        <v>-168.9222</v>
      </c>
      <c r="F22" s="57">
        <v>-54</v>
      </c>
      <c r="G22" s="27">
        <v>-217</v>
      </c>
    </row>
    <row r="23" spans="1:9" ht="15.75" thickBot="1" x14ac:dyDescent="0.3">
      <c r="A23" s="22">
        <v>11</v>
      </c>
      <c r="B23" s="26" t="s">
        <v>234</v>
      </c>
      <c r="C23" s="26" t="s">
        <v>235</v>
      </c>
      <c r="D23" s="10">
        <v>-666.23599999999999</v>
      </c>
      <c r="E23" s="10"/>
      <c r="F23" s="57">
        <v>-832</v>
      </c>
      <c r="G23" s="27"/>
    </row>
    <row r="24" spans="1:9" ht="15.75" thickBot="1" x14ac:dyDescent="0.3">
      <c r="A24" s="76">
        <v>12</v>
      </c>
      <c r="B24" s="81" t="s">
        <v>236</v>
      </c>
      <c r="C24" s="26" t="s">
        <v>237</v>
      </c>
      <c r="D24" s="89">
        <v>-453.82299999999998</v>
      </c>
      <c r="E24" s="89">
        <v>-680.73469499999999</v>
      </c>
      <c r="F24" s="96">
        <v>-263</v>
      </c>
      <c r="G24" s="86">
        <v>-1051</v>
      </c>
      <c r="I24" s="19" t="s">
        <v>436</v>
      </c>
    </row>
    <row r="25" spans="1:9" ht="15.75" thickBot="1" x14ac:dyDescent="0.3">
      <c r="A25" s="77"/>
      <c r="B25" s="82"/>
      <c r="C25" s="26" t="s">
        <v>238</v>
      </c>
      <c r="D25" s="91"/>
      <c r="E25" s="91"/>
      <c r="F25" s="97"/>
      <c r="G25" s="88"/>
    </row>
    <row r="26" spans="1:9" ht="15.75" thickBot="1" x14ac:dyDescent="0.3">
      <c r="A26" s="22">
        <v>13</v>
      </c>
      <c r="B26" s="26" t="s">
        <v>239</v>
      </c>
      <c r="C26" s="26" t="s">
        <v>240</v>
      </c>
      <c r="D26" s="10"/>
      <c r="E26" s="10"/>
      <c r="F26" s="57"/>
      <c r="G26" s="27"/>
    </row>
    <row r="27" spans="1:9" ht="15.75" thickBot="1" x14ac:dyDescent="0.3">
      <c r="A27" s="22">
        <v>14</v>
      </c>
      <c r="B27" s="26" t="s">
        <v>241</v>
      </c>
      <c r="C27" s="26" t="s">
        <v>242</v>
      </c>
      <c r="D27" s="10">
        <f>89-52.712+31.627</f>
        <v>67.914999999999992</v>
      </c>
      <c r="E27" s="10">
        <v>-31.62735</v>
      </c>
      <c r="F27" s="57">
        <v>202</v>
      </c>
      <c r="G27" s="27">
        <v>-37</v>
      </c>
    </row>
    <row r="28" spans="1:9" ht="15.75" thickBot="1" x14ac:dyDescent="0.3">
      <c r="A28" s="22">
        <v>15</v>
      </c>
      <c r="B28" s="26" t="s">
        <v>243</v>
      </c>
      <c r="C28" s="26" t="s">
        <v>244</v>
      </c>
      <c r="D28" s="10">
        <v>-257.34699999999998</v>
      </c>
      <c r="E28" s="10">
        <v>-386</v>
      </c>
      <c r="F28" s="57">
        <v>-118</v>
      </c>
      <c r="G28" s="27">
        <v>-471</v>
      </c>
    </row>
    <row r="29" spans="1:9" ht="15.75" thickBot="1" x14ac:dyDescent="0.3">
      <c r="A29" s="22">
        <v>16</v>
      </c>
      <c r="B29" s="26" t="s">
        <v>245</v>
      </c>
      <c r="C29" s="26" t="s">
        <v>246</v>
      </c>
      <c r="D29" s="10">
        <v>-18.227</v>
      </c>
      <c r="E29" s="10"/>
      <c r="F29" s="57">
        <v>-46</v>
      </c>
      <c r="G29" s="27"/>
    </row>
    <row r="30" spans="1:9" ht="20.25" thickBot="1" x14ac:dyDescent="0.3">
      <c r="A30" s="22">
        <v>17</v>
      </c>
      <c r="B30" s="26" t="s">
        <v>247</v>
      </c>
      <c r="C30" s="26" t="s">
        <v>248</v>
      </c>
      <c r="D30" s="10"/>
      <c r="E30" s="10"/>
      <c r="F30" s="57"/>
      <c r="G30" s="27"/>
    </row>
    <row r="31" spans="1:9" ht="19.5" customHeight="1" thickBot="1" x14ac:dyDescent="0.3">
      <c r="A31" s="76">
        <v>18</v>
      </c>
      <c r="B31" s="81" t="s">
        <v>249</v>
      </c>
      <c r="C31" s="26" t="s">
        <v>250</v>
      </c>
      <c r="D31" s="100"/>
      <c r="E31" s="100"/>
      <c r="F31" s="98"/>
      <c r="G31" s="102"/>
    </row>
    <row r="32" spans="1:9" ht="21.75" customHeight="1" thickBot="1" x14ac:dyDescent="0.3">
      <c r="A32" s="77"/>
      <c r="B32" s="82"/>
      <c r="C32" s="26" t="s">
        <v>251</v>
      </c>
      <c r="D32" s="101"/>
      <c r="E32" s="101"/>
      <c r="F32" s="99"/>
      <c r="G32" s="103"/>
    </row>
    <row r="33" spans="1:7" ht="15.75" thickBot="1" x14ac:dyDescent="0.3">
      <c r="A33" s="76">
        <v>19</v>
      </c>
      <c r="B33" s="81" t="s">
        <v>252</v>
      </c>
      <c r="C33" s="26" t="s">
        <v>253</v>
      </c>
      <c r="D33" s="89">
        <v>-558.279</v>
      </c>
      <c r="E33" s="89">
        <v>-838</v>
      </c>
      <c r="F33" s="96">
        <v>-2829</v>
      </c>
      <c r="G33" s="86">
        <v>-11317.3416</v>
      </c>
    </row>
    <row r="34" spans="1:7" ht="15.75" thickBot="1" x14ac:dyDescent="0.3">
      <c r="A34" s="93"/>
      <c r="B34" s="94"/>
      <c r="C34" s="26" t="s">
        <v>254</v>
      </c>
      <c r="D34" s="90"/>
      <c r="E34" s="90"/>
      <c r="F34" s="104"/>
      <c r="G34" s="87"/>
    </row>
    <row r="35" spans="1:7" ht="15.75" thickBot="1" x14ac:dyDescent="0.3">
      <c r="A35" s="77"/>
      <c r="B35" s="82"/>
      <c r="C35" s="26" t="s">
        <v>255</v>
      </c>
      <c r="D35" s="91"/>
      <c r="E35" s="91"/>
      <c r="F35" s="97"/>
      <c r="G35" s="88"/>
    </row>
    <row r="36" spans="1:7" ht="15.75" thickBot="1" x14ac:dyDescent="0.3">
      <c r="A36" s="22">
        <v>20</v>
      </c>
      <c r="B36" s="26" t="s">
        <v>256</v>
      </c>
      <c r="C36" s="26"/>
      <c r="D36" s="10"/>
      <c r="E36" s="10"/>
      <c r="F36" s="57" t="s">
        <v>17</v>
      </c>
      <c r="G36" s="27"/>
    </row>
    <row r="37" spans="1:7" ht="20.25" thickBot="1" x14ac:dyDescent="0.3">
      <c r="A37" s="22" t="s">
        <v>257</v>
      </c>
      <c r="B37" s="26" t="s">
        <v>258</v>
      </c>
      <c r="C37" s="26" t="s">
        <v>259</v>
      </c>
      <c r="D37" s="10"/>
      <c r="E37" s="10"/>
      <c r="F37" s="57"/>
      <c r="G37" s="27"/>
    </row>
    <row r="38" spans="1:7" ht="15.75" thickBot="1" x14ac:dyDescent="0.3">
      <c r="A38" s="22" t="s">
        <v>260</v>
      </c>
      <c r="B38" s="26" t="s">
        <v>261</v>
      </c>
      <c r="C38" s="26" t="s">
        <v>262</v>
      </c>
      <c r="D38" s="10"/>
      <c r="E38" s="10"/>
      <c r="F38" s="57"/>
      <c r="G38" s="27"/>
    </row>
    <row r="39" spans="1:7" ht="15.75" thickBot="1" x14ac:dyDescent="0.3">
      <c r="A39" s="76" t="s">
        <v>263</v>
      </c>
      <c r="B39" s="81" t="s">
        <v>264</v>
      </c>
      <c r="C39" s="26" t="s">
        <v>265</v>
      </c>
      <c r="D39" s="100"/>
      <c r="E39" s="100"/>
      <c r="F39" s="98"/>
      <c r="G39" s="102"/>
    </row>
    <row r="40" spans="1:7" ht="15.75" thickBot="1" x14ac:dyDescent="0.3">
      <c r="A40" s="93"/>
      <c r="B40" s="94"/>
      <c r="C40" s="26" t="s">
        <v>266</v>
      </c>
      <c r="D40" s="105"/>
      <c r="E40" s="105"/>
      <c r="F40" s="106"/>
      <c r="G40" s="107"/>
    </row>
    <row r="41" spans="1:7" ht="15.75" thickBot="1" x14ac:dyDescent="0.3">
      <c r="A41" s="93"/>
      <c r="B41" s="94"/>
      <c r="C41" s="26" t="s">
        <v>267</v>
      </c>
      <c r="D41" s="105"/>
      <c r="E41" s="105"/>
      <c r="F41" s="106"/>
      <c r="G41" s="107"/>
    </row>
    <row r="42" spans="1:7" ht="15.75" thickBot="1" x14ac:dyDescent="0.3">
      <c r="A42" s="77"/>
      <c r="B42" s="82"/>
      <c r="C42" s="26">
        <v>258</v>
      </c>
      <c r="D42" s="101"/>
      <c r="E42" s="101"/>
      <c r="F42" s="99"/>
      <c r="G42" s="103"/>
    </row>
    <row r="43" spans="1:7" ht="15.75" thickBot="1" x14ac:dyDescent="0.3">
      <c r="A43" s="22" t="s">
        <v>268</v>
      </c>
      <c r="B43" s="26" t="s">
        <v>269</v>
      </c>
      <c r="C43" s="26" t="s">
        <v>270</v>
      </c>
      <c r="D43" s="10"/>
      <c r="E43" s="10"/>
      <c r="F43" s="57"/>
      <c r="G43" s="27"/>
    </row>
    <row r="44" spans="1:7" ht="15.75" thickBot="1" x14ac:dyDescent="0.3">
      <c r="A44" s="76">
        <v>21</v>
      </c>
      <c r="B44" s="81" t="s">
        <v>271</v>
      </c>
      <c r="C44" s="26" t="s">
        <v>272</v>
      </c>
      <c r="D44" s="100"/>
      <c r="E44" s="100"/>
      <c r="F44" s="98"/>
      <c r="G44" s="102"/>
    </row>
    <row r="45" spans="1:7" ht="15.75" thickBot="1" x14ac:dyDescent="0.3">
      <c r="A45" s="77"/>
      <c r="B45" s="82"/>
      <c r="C45" s="26" t="s">
        <v>273</v>
      </c>
      <c r="D45" s="101"/>
      <c r="E45" s="101"/>
      <c r="F45" s="99"/>
      <c r="G45" s="103"/>
    </row>
    <row r="46" spans="1:7" ht="15.75" thickBot="1" x14ac:dyDescent="0.3">
      <c r="A46" s="22">
        <v>22</v>
      </c>
      <c r="B46" s="26" t="s">
        <v>274</v>
      </c>
      <c r="C46" s="26" t="s">
        <v>275</v>
      </c>
      <c r="D46" s="10"/>
      <c r="E46" s="10"/>
      <c r="F46" s="57"/>
      <c r="G46" s="27"/>
    </row>
    <row r="47" spans="1:7" ht="15.75" thickBot="1" x14ac:dyDescent="0.3">
      <c r="A47" s="76">
        <v>23</v>
      </c>
      <c r="B47" s="81" t="s">
        <v>276</v>
      </c>
      <c r="C47" s="26" t="s">
        <v>277</v>
      </c>
      <c r="D47" s="100"/>
      <c r="E47" s="100"/>
      <c r="F47" s="98"/>
      <c r="G47" s="102"/>
    </row>
    <row r="48" spans="1:7" ht="15.75" thickBot="1" x14ac:dyDescent="0.3">
      <c r="A48" s="77"/>
      <c r="B48" s="82"/>
      <c r="C48" s="26" t="s">
        <v>278</v>
      </c>
      <c r="D48" s="101"/>
      <c r="E48" s="101"/>
      <c r="F48" s="99"/>
      <c r="G48" s="103"/>
    </row>
    <row r="49" spans="1:9" ht="15.75" thickBot="1" x14ac:dyDescent="0.3">
      <c r="A49" s="22">
        <v>24</v>
      </c>
      <c r="B49" s="26" t="s">
        <v>256</v>
      </c>
      <c r="C49" s="26"/>
      <c r="D49" s="10"/>
      <c r="E49" s="10"/>
      <c r="F49" s="57"/>
      <c r="G49" s="27"/>
    </row>
    <row r="50" spans="1:9" ht="15.75" thickBot="1" x14ac:dyDescent="0.3">
      <c r="A50" s="76">
        <v>25</v>
      </c>
      <c r="B50" s="81" t="s">
        <v>279</v>
      </c>
      <c r="C50" s="26" t="s">
        <v>272</v>
      </c>
      <c r="D50" s="100"/>
      <c r="E50" s="100" t="s">
        <v>17</v>
      </c>
      <c r="F50" s="98"/>
      <c r="G50" s="102"/>
    </row>
    <row r="51" spans="1:9" ht="15.75" thickBot="1" x14ac:dyDescent="0.3">
      <c r="A51" s="77"/>
      <c r="B51" s="82"/>
      <c r="C51" s="26" t="s">
        <v>273</v>
      </c>
      <c r="D51" s="101"/>
      <c r="E51" s="101"/>
      <c r="F51" s="99"/>
      <c r="G51" s="103"/>
    </row>
    <row r="52" spans="1:9" ht="15.75" thickBot="1" x14ac:dyDescent="0.3">
      <c r="A52" s="22" t="s">
        <v>280</v>
      </c>
      <c r="B52" s="26" t="s">
        <v>281</v>
      </c>
      <c r="C52" s="26" t="s">
        <v>282</v>
      </c>
      <c r="D52" s="10"/>
      <c r="E52" s="10"/>
      <c r="F52" s="57"/>
      <c r="G52" s="27"/>
    </row>
    <row r="53" spans="1:9" ht="15.75" thickBot="1" x14ac:dyDescent="0.3">
      <c r="A53" s="22" t="s">
        <v>283</v>
      </c>
      <c r="B53" s="26" t="s">
        <v>284</v>
      </c>
      <c r="C53" s="26" t="s">
        <v>285</v>
      </c>
      <c r="D53" s="10"/>
      <c r="E53" s="10"/>
      <c r="F53" s="57"/>
      <c r="G53" s="27"/>
    </row>
    <row r="54" spans="1:9" ht="20.25" thickBot="1" x14ac:dyDescent="0.3">
      <c r="A54" s="22">
        <v>26</v>
      </c>
      <c r="B54" s="26" t="s">
        <v>286</v>
      </c>
      <c r="C54" s="26"/>
      <c r="D54" s="10">
        <f>SUM(D55+D59)</f>
        <v>-2288.7599999999998</v>
      </c>
      <c r="E54" s="10"/>
      <c r="F54" s="57">
        <v>-3561</v>
      </c>
      <c r="G54" s="27"/>
    </row>
    <row r="55" spans="1:9" ht="15.75" thickBot="1" x14ac:dyDescent="0.3">
      <c r="A55" s="22" t="s">
        <v>33</v>
      </c>
      <c r="B55" s="26" t="s">
        <v>287</v>
      </c>
      <c r="C55" s="26"/>
      <c r="D55" s="28">
        <f>SUM(D56:D58)</f>
        <v>-2533.1889999999999</v>
      </c>
      <c r="E55" s="28"/>
      <c r="F55" s="57">
        <v>-3984</v>
      </c>
      <c r="G55" s="27"/>
    </row>
    <row r="56" spans="1:9" ht="15.75" thickBot="1" x14ac:dyDescent="0.3">
      <c r="A56" s="22"/>
      <c r="B56" s="26" t="s">
        <v>288</v>
      </c>
      <c r="C56" s="26">
        <v>468</v>
      </c>
      <c r="D56" s="28">
        <v>-195.523</v>
      </c>
      <c r="E56" s="28"/>
      <c r="F56" s="57">
        <v>-291</v>
      </c>
      <c r="G56" s="27"/>
    </row>
    <row r="57" spans="1:9" ht="15.75" thickBot="1" x14ac:dyDescent="0.3">
      <c r="A57" s="22"/>
      <c r="B57" s="26" t="s">
        <v>289</v>
      </c>
      <c r="C57" s="26">
        <v>468</v>
      </c>
      <c r="D57" s="28">
        <v>-1579.7429999999999</v>
      </c>
      <c r="E57" s="28"/>
      <c r="F57" s="57">
        <v>-2095</v>
      </c>
      <c r="G57" s="27"/>
    </row>
    <row r="58" spans="1:9" ht="15.75" thickBot="1" x14ac:dyDescent="0.3">
      <c r="A58" s="22"/>
      <c r="B58" s="26" t="s">
        <v>290</v>
      </c>
      <c r="C58" s="26">
        <v>468</v>
      </c>
      <c r="D58" s="28">
        <v>-757.923</v>
      </c>
      <c r="E58" s="28"/>
      <c r="F58" s="57">
        <v>-1597</v>
      </c>
      <c r="G58" s="27"/>
    </row>
    <row r="59" spans="1:9" ht="20.25" thickBot="1" x14ac:dyDescent="0.3">
      <c r="A59" s="22" t="s">
        <v>35</v>
      </c>
      <c r="B59" s="26" t="s">
        <v>291</v>
      </c>
      <c r="C59" s="26">
        <v>481</v>
      </c>
      <c r="D59" s="10">
        <f>+D60</f>
        <v>244.429</v>
      </c>
      <c r="E59" s="10"/>
      <c r="F59" s="57">
        <v>422</v>
      </c>
      <c r="G59" s="27"/>
    </row>
    <row r="60" spans="1:9" ht="15.75" thickBot="1" x14ac:dyDescent="0.3">
      <c r="A60" s="22"/>
      <c r="B60" s="26" t="s">
        <v>292</v>
      </c>
      <c r="C60" s="26">
        <v>481</v>
      </c>
      <c r="D60" s="10">
        <v>244.429</v>
      </c>
      <c r="E60" s="10"/>
      <c r="F60" s="57">
        <v>422</v>
      </c>
      <c r="G60" s="27"/>
    </row>
    <row r="61" spans="1:9" ht="15.75" thickBot="1" x14ac:dyDescent="0.3">
      <c r="A61" s="22">
        <v>27</v>
      </c>
      <c r="B61" s="26" t="s">
        <v>293</v>
      </c>
      <c r="C61" s="26" t="s">
        <v>294</v>
      </c>
      <c r="D61" s="10">
        <v>0</v>
      </c>
      <c r="E61" s="10"/>
      <c r="F61" s="57">
        <v>-1802</v>
      </c>
      <c r="G61" s="27"/>
    </row>
    <row r="62" spans="1:9" ht="15.75" thickBot="1" x14ac:dyDescent="0.3">
      <c r="A62" s="24">
        <v>28</v>
      </c>
      <c r="B62" s="35" t="s">
        <v>295</v>
      </c>
      <c r="C62" s="56"/>
      <c r="D62" s="55">
        <f>SUM(D19:D54)</f>
        <v>-5015.9509999999991</v>
      </c>
      <c r="E62" s="10" t="s">
        <v>17</v>
      </c>
      <c r="F62" s="27">
        <v>-9722</v>
      </c>
      <c r="G62" s="27"/>
    </row>
    <row r="63" spans="1:9" ht="15.75" thickBot="1" x14ac:dyDescent="0.3">
      <c r="A63" s="24">
        <v>29</v>
      </c>
      <c r="B63" s="35" t="s">
        <v>296</v>
      </c>
      <c r="C63" s="56"/>
      <c r="D63" s="55">
        <f>+D62+D16</f>
        <v>41553.932000000001</v>
      </c>
      <c r="E63" s="10">
        <v>-41554</v>
      </c>
      <c r="F63" s="27">
        <v>40543</v>
      </c>
      <c r="G63" s="27"/>
      <c r="H63" s="19" t="s">
        <v>17</v>
      </c>
      <c r="I63" s="19" t="s">
        <v>17</v>
      </c>
    </row>
    <row r="64" spans="1:9" ht="15.75" thickBot="1" x14ac:dyDescent="0.3">
      <c r="A64" s="22"/>
      <c r="B64" s="26"/>
      <c r="C64" s="26"/>
      <c r="D64" s="10" t="s">
        <v>17</v>
      </c>
      <c r="E64" s="10"/>
      <c r="F64" s="27"/>
      <c r="G64" s="27"/>
    </row>
    <row r="65" spans="1:8" ht="15.75" thickBot="1" x14ac:dyDescent="0.3">
      <c r="A65" s="67" t="s">
        <v>426</v>
      </c>
      <c r="B65" s="67"/>
      <c r="C65" s="67"/>
      <c r="D65" s="29" t="s">
        <v>17</v>
      </c>
      <c r="E65" s="29"/>
      <c r="F65" s="27"/>
      <c r="G65" s="27"/>
    </row>
    <row r="66" spans="1:8" ht="15.75" thickBot="1" x14ac:dyDescent="0.3">
      <c r="A66" s="22">
        <v>30</v>
      </c>
      <c r="B66" s="38" t="s">
        <v>207</v>
      </c>
      <c r="C66" s="38" t="s">
        <v>297</v>
      </c>
      <c r="D66" s="10">
        <f>2066.305-5</f>
        <v>2061.3049999999998</v>
      </c>
      <c r="E66" s="10"/>
      <c r="F66" s="27"/>
      <c r="G66" s="27"/>
    </row>
    <row r="67" spans="1:8" ht="15.75" thickBot="1" x14ac:dyDescent="0.3">
      <c r="A67" s="22">
        <v>31</v>
      </c>
      <c r="B67" s="38" t="s">
        <v>298</v>
      </c>
      <c r="C67" s="38"/>
      <c r="D67" s="10"/>
      <c r="E67" s="10"/>
      <c r="F67" s="27"/>
      <c r="G67" s="27"/>
    </row>
    <row r="68" spans="1:8" ht="15.75" thickBot="1" x14ac:dyDescent="0.3">
      <c r="A68" s="22">
        <v>32</v>
      </c>
      <c r="B68" s="38" t="s">
        <v>299</v>
      </c>
      <c r="C68" s="38"/>
      <c r="D68" s="10"/>
      <c r="E68" s="10"/>
      <c r="F68" s="27"/>
      <c r="G68" s="27"/>
    </row>
    <row r="69" spans="1:8" ht="20.25" thickBot="1" x14ac:dyDescent="0.3">
      <c r="A69" s="22">
        <v>33</v>
      </c>
      <c r="B69" s="38" t="s">
        <v>300</v>
      </c>
      <c r="C69" s="38" t="s">
        <v>301</v>
      </c>
      <c r="D69" s="10">
        <v>5186.9409999999998</v>
      </c>
      <c r="E69" s="10"/>
      <c r="F69" s="27">
        <v>5727</v>
      </c>
      <c r="G69" s="27"/>
    </row>
    <row r="70" spans="1:8" ht="15.75" thickBot="1" x14ac:dyDescent="0.3">
      <c r="A70" s="22"/>
      <c r="B70" s="38" t="s">
        <v>302</v>
      </c>
      <c r="C70" s="38" t="s">
        <v>303</v>
      </c>
      <c r="D70" s="10"/>
      <c r="E70" s="10"/>
      <c r="F70" s="27"/>
      <c r="G70" s="27"/>
    </row>
    <row r="71" spans="1:8" ht="20.25" thickBot="1" x14ac:dyDescent="0.3">
      <c r="A71" s="22">
        <v>34</v>
      </c>
      <c r="B71" s="38" t="s">
        <v>304</v>
      </c>
      <c r="C71" s="38" t="s">
        <v>305</v>
      </c>
      <c r="D71" s="10"/>
      <c r="E71" s="10"/>
      <c r="F71" s="27"/>
      <c r="G71" s="27"/>
    </row>
    <row r="72" spans="1:8" ht="15.75" thickBot="1" x14ac:dyDescent="0.3">
      <c r="A72" s="22">
        <v>35</v>
      </c>
      <c r="B72" s="38" t="s">
        <v>306</v>
      </c>
      <c r="C72" s="38" t="s">
        <v>301</v>
      </c>
      <c r="D72" s="10"/>
      <c r="E72" s="10"/>
      <c r="F72" s="27"/>
      <c r="G72" s="27"/>
    </row>
    <row r="73" spans="1:8" ht="15.75" thickBot="1" x14ac:dyDescent="0.3">
      <c r="A73" s="43">
        <v>36</v>
      </c>
      <c r="B73" s="43" t="s">
        <v>307</v>
      </c>
      <c r="C73" s="43"/>
      <c r="D73" s="10">
        <f>SUM(D66:D72)</f>
        <v>7248.2459999999992</v>
      </c>
      <c r="E73" s="10"/>
      <c r="F73" s="27">
        <v>5727</v>
      </c>
      <c r="G73" s="27"/>
    </row>
    <row r="74" spans="1:8" ht="15.75" thickBot="1" x14ac:dyDescent="0.3">
      <c r="A74" s="22"/>
      <c r="B74" s="26"/>
      <c r="C74" s="26"/>
      <c r="D74" s="10"/>
      <c r="E74" s="10"/>
      <c r="F74" s="27"/>
      <c r="G74" s="27"/>
    </row>
    <row r="75" spans="1:8" ht="15.75" thickBot="1" x14ac:dyDescent="0.3">
      <c r="A75" s="67" t="s">
        <v>427</v>
      </c>
      <c r="B75" s="67"/>
      <c r="C75" s="67"/>
      <c r="D75" s="29"/>
      <c r="E75" s="29"/>
      <c r="F75" s="27"/>
      <c r="G75" s="27"/>
    </row>
    <row r="76" spans="1:8" ht="15.75" thickBot="1" x14ac:dyDescent="0.3">
      <c r="A76" s="76">
        <v>37</v>
      </c>
      <c r="B76" s="78" t="s">
        <v>308</v>
      </c>
      <c r="C76" s="44" t="s">
        <v>309</v>
      </c>
      <c r="D76" s="10"/>
      <c r="E76" s="10"/>
      <c r="F76" s="27"/>
      <c r="G76" s="27"/>
    </row>
    <row r="77" spans="1:8" ht="15.75" thickBot="1" x14ac:dyDescent="0.3">
      <c r="A77" s="77"/>
      <c r="B77" s="79"/>
      <c r="C77" s="45" t="s">
        <v>310</v>
      </c>
      <c r="D77" s="10"/>
      <c r="E77" s="10"/>
      <c r="F77" s="27"/>
      <c r="G77" s="27"/>
    </row>
    <row r="78" spans="1:8" ht="20.25" thickBot="1" x14ac:dyDescent="0.3">
      <c r="A78" s="46">
        <v>38</v>
      </c>
      <c r="B78" s="47" t="s">
        <v>311</v>
      </c>
      <c r="C78" s="45" t="s">
        <v>312</v>
      </c>
      <c r="D78" s="10"/>
      <c r="E78" s="10"/>
      <c r="F78" s="27"/>
      <c r="G78" s="27"/>
    </row>
    <row r="79" spans="1:8" ht="15.75" thickBot="1" x14ac:dyDescent="0.3">
      <c r="A79" s="69">
        <v>39</v>
      </c>
      <c r="B79" s="80" t="s">
        <v>313</v>
      </c>
      <c r="C79" s="44" t="s">
        <v>314</v>
      </c>
      <c r="D79" s="10"/>
      <c r="E79" s="10"/>
      <c r="F79" s="27">
        <v>5727</v>
      </c>
      <c r="G79" s="27"/>
      <c r="H79" s="58" t="s">
        <v>17</v>
      </c>
    </row>
    <row r="80" spans="1:8" ht="15.75" thickBot="1" x14ac:dyDescent="0.3">
      <c r="A80" s="70"/>
      <c r="B80" s="79"/>
      <c r="C80" s="48" t="s">
        <v>421</v>
      </c>
      <c r="D80" s="10"/>
      <c r="E80" s="10"/>
      <c r="F80" s="27"/>
      <c r="G80" s="27"/>
    </row>
    <row r="81" spans="1:7" ht="30" thickBot="1" x14ac:dyDescent="0.3">
      <c r="A81" s="46">
        <v>40</v>
      </c>
      <c r="B81" s="47" t="s">
        <v>315</v>
      </c>
      <c r="C81" s="45" t="s">
        <v>316</v>
      </c>
      <c r="D81" s="10">
        <f>-674689000/1000000</f>
        <v>-674.68899999999996</v>
      </c>
      <c r="E81" s="10"/>
      <c r="F81" s="27"/>
      <c r="G81" s="27"/>
    </row>
    <row r="82" spans="1:7" ht="30" thickBot="1" x14ac:dyDescent="0.3">
      <c r="A82" s="46">
        <v>41</v>
      </c>
      <c r="B82" s="47" t="s">
        <v>317</v>
      </c>
      <c r="C82" s="45"/>
      <c r="D82" s="10">
        <v>-1715.56</v>
      </c>
      <c r="E82" s="10"/>
      <c r="F82" s="27">
        <v>-7529</v>
      </c>
      <c r="G82" s="27"/>
    </row>
    <row r="83" spans="1:7" x14ac:dyDescent="0.25">
      <c r="A83" s="69" t="s">
        <v>318</v>
      </c>
      <c r="B83" s="80" t="s">
        <v>319</v>
      </c>
      <c r="C83" s="44" t="s">
        <v>320</v>
      </c>
      <c r="D83" s="89">
        <f>+D82</f>
        <v>-1715.56</v>
      </c>
      <c r="E83" s="89"/>
      <c r="F83" s="86">
        <v>-7529</v>
      </c>
      <c r="G83" s="86"/>
    </row>
    <row r="84" spans="1:7" x14ac:dyDescent="0.25">
      <c r="A84" s="92"/>
      <c r="B84" s="78"/>
      <c r="C84" s="44" t="s">
        <v>321</v>
      </c>
      <c r="D84" s="90"/>
      <c r="E84" s="90"/>
      <c r="F84" s="87"/>
      <c r="G84" s="87"/>
    </row>
    <row r="85" spans="1:7" x14ac:dyDescent="0.25">
      <c r="A85" s="92"/>
      <c r="B85" s="78"/>
      <c r="C85" s="44" t="s">
        <v>322</v>
      </c>
      <c r="D85" s="90"/>
      <c r="E85" s="90"/>
      <c r="F85" s="87"/>
      <c r="G85" s="87"/>
    </row>
    <row r="86" spans="1:7" ht="15.75" thickBot="1" x14ac:dyDescent="0.3">
      <c r="A86" s="70"/>
      <c r="B86" s="79"/>
      <c r="C86" s="45" t="s">
        <v>323</v>
      </c>
      <c r="D86" s="91"/>
      <c r="E86" s="91"/>
      <c r="F86" s="88"/>
      <c r="G86" s="88"/>
    </row>
    <row r="87" spans="1:7" ht="20.25" thickBot="1" x14ac:dyDescent="0.3">
      <c r="A87" s="46"/>
      <c r="B87" s="47" t="s">
        <v>324</v>
      </c>
      <c r="C87" s="45"/>
      <c r="D87" s="10"/>
      <c r="E87" s="10"/>
      <c r="F87" s="27"/>
      <c r="G87" s="27"/>
    </row>
    <row r="88" spans="1:7" ht="15.75" thickBot="1" x14ac:dyDescent="0.3">
      <c r="A88" s="69" t="s">
        <v>325</v>
      </c>
      <c r="B88" s="71" t="s">
        <v>326</v>
      </c>
      <c r="C88" s="45" t="s">
        <v>327</v>
      </c>
      <c r="D88" s="10"/>
      <c r="E88" s="10"/>
      <c r="F88" s="27"/>
      <c r="G88" s="27"/>
    </row>
    <row r="89" spans="1:7" ht="15.75" thickBot="1" x14ac:dyDescent="0.3">
      <c r="A89" s="70"/>
      <c r="B89" s="72"/>
      <c r="C89" s="45" t="s">
        <v>328</v>
      </c>
      <c r="D89" s="10"/>
      <c r="E89" s="10"/>
      <c r="F89" s="27"/>
      <c r="G89" s="27"/>
    </row>
    <row r="90" spans="1:7" ht="20.25" thickBot="1" x14ac:dyDescent="0.3">
      <c r="A90" s="46"/>
      <c r="B90" s="47" t="s">
        <v>329</v>
      </c>
      <c r="C90" s="45"/>
      <c r="D90" s="10"/>
      <c r="E90" s="10"/>
      <c r="F90" s="27"/>
      <c r="G90" s="27"/>
    </row>
    <row r="91" spans="1:7" ht="20.25" thickBot="1" x14ac:dyDescent="0.3">
      <c r="A91" s="46" t="s">
        <v>330</v>
      </c>
      <c r="B91" s="47" t="s">
        <v>331</v>
      </c>
      <c r="C91" s="45" t="s">
        <v>332</v>
      </c>
      <c r="D91" s="10"/>
      <c r="E91" s="10"/>
      <c r="F91" s="27"/>
      <c r="G91" s="27"/>
    </row>
    <row r="92" spans="1:7" ht="15.75" thickBot="1" x14ac:dyDescent="0.3">
      <c r="A92" s="46"/>
      <c r="B92" s="47" t="s">
        <v>333</v>
      </c>
      <c r="C92" s="45">
        <v>467</v>
      </c>
      <c r="D92" s="10"/>
      <c r="E92" s="10"/>
      <c r="F92" s="27"/>
      <c r="G92" s="27"/>
    </row>
    <row r="93" spans="1:7" ht="15.75" thickBot="1" x14ac:dyDescent="0.3">
      <c r="A93" s="46"/>
      <c r="B93" s="47" t="s">
        <v>334</v>
      </c>
      <c r="C93" s="45">
        <v>468</v>
      </c>
      <c r="D93" s="10"/>
      <c r="E93" s="10"/>
      <c r="F93" s="27"/>
      <c r="G93" s="27"/>
    </row>
    <row r="94" spans="1:7" ht="15.75" thickBot="1" x14ac:dyDescent="0.3">
      <c r="A94" s="46"/>
      <c r="B94" s="47" t="s">
        <v>335</v>
      </c>
      <c r="C94" s="45">
        <v>481</v>
      </c>
      <c r="D94" s="10"/>
      <c r="E94" s="10"/>
      <c r="F94" s="27"/>
      <c r="G94" s="27"/>
    </row>
    <row r="95" spans="1:7" ht="15.75" thickBot="1" x14ac:dyDescent="0.3">
      <c r="A95" s="46">
        <v>42</v>
      </c>
      <c r="B95" s="47" t="s">
        <v>336</v>
      </c>
      <c r="C95" s="45" t="s">
        <v>337</v>
      </c>
      <c r="D95" s="10"/>
      <c r="E95" s="10" t="s">
        <v>17</v>
      </c>
      <c r="F95" s="27"/>
      <c r="G95" s="27"/>
    </row>
    <row r="96" spans="1:7" ht="15.75" thickBot="1" x14ac:dyDescent="0.3">
      <c r="A96" s="46"/>
      <c r="B96" s="47" t="s">
        <v>338</v>
      </c>
      <c r="C96" s="45"/>
      <c r="D96" s="10">
        <v>0</v>
      </c>
      <c r="E96" s="10"/>
      <c r="F96" s="27">
        <v>1802</v>
      </c>
      <c r="G96" s="27"/>
    </row>
    <row r="97" spans="1:7" ht="15.75" thickBot="1" x14ac:dyDescent="0.3">
      <c r="A97" s="49">
        <v>43</v>
      </c>
      <c r="B97" s="50" t="s">
        <v>339</v>
      </c>
      <c r="C97" s="51"/>
      <c r="D97" s="10">
        <f>SUM(D81:D82)</f>
        <v>-2390.2489999999998</v>
      </c>
      <c r="E97" s="10"/>
      <c r="F97" s="27">
        <v>-5727</v>
      </c>
      <c r="G97" s="27"/>
    </row>
    <row r="98" spans="1:7" ht="15.75" thickBot="1" x14ac:dyDescent="0.3">
      <c r="A98" s="49">
        <v>44</v>
      </c>
      <c r="B98" s="50" t="s">
        <v>340</v>
      </c>
      <c r="C98" s="51"/>
      <c r="D98" s="10">
        <v>4858</v>
      </c>
      <c r="E98" s="10"/>
      <c r="F98" s="27">
        <v>0</v>
      </c>
      <c r="G98" s="27"/>
    </row>
    <row r="99" spans="1:7" ht="15.75" thickBot="1" x14ac:dyDescent="0.3">
      <c r="A99" s="49">
        <v>45</v>
      </c>
      <c r="B99" s="50" t="s">
        <v>341</v>
      </c>
      <c r="C99" s="59"/>
      <c r="D99" s="10">
        <f>+D97+D73+D63</f>
        <v>46411.929000000004</v>
      </c>
      <c r="E99" s="55"/>
      <c r="F99" s="27">
        <v>40543</v>
      </c>
      <c r="G99" s="27"/>
    </row>
    <row r="100" spans="1:7" ht="15.75" thickBot="1" x14ac:dyDescent="0.3">
      <c r="A100" s="22"/>
      <c r="B100" s="26"/>
      <c r="C100" s="26"/>
      <c r="D100" s="10"/>
      <c r="E100" s="10"/>
      <c r="F100" s="27"/>
      <c r="G100" s="27"/>
    </row>
    <row r="101" spans="1:7" ht="15.75" thickBot="1" x14ac:dyDescent="0.3">
      <c r="A101" s="75" t="s">
        <v>429</v>
      </c>
      <c r="B101" s="75"/>
      <c r="C101" s="75"/>
      <c r="D101" s="29"/>
      <c r="E101" s="29"/>
      <c r="F101" s="27"/>
      <c r="G101" s="27"/>
    </row>
    <row r="102" spans="1:7" ht="15.75" thickBot="1" x14ac:dyDescent="0.3">
      <c r="A102" s="46">
        <v>46</v>
      </c>
      <c r="B102" s="47" t="s">
        <v>207</v>
      </c>
      <c r="C102" s="45" t="s">
        <v>342</v>
      </c>
      <c r="D102" s="10">
        <f>6264-35</f>
        <v>6229</v>
      </c>
      <c r="E102" s="10"/>
      <c r="F102" s="27">
        <v>5778</v>
      </c>
      <c r="G102" s="27"/>
    </row>
    <row r="103" spans="1:7" ht="20.25" thickBot="1" x14ac:dyDescent="0.3">
      <c r="A103" s="46">
        <v>47</v>
      </c>
      <c r="B103" s="47" t="s">
        <v>343</v>
      </c>
      <c r="C103" s="45" t="s">
        <v>344</v>
      </c>
      <c r="D103" s="10">
        <v>2341</v>
      </c>
      <c r="E103" s="10"/>
      <c r="F103" s="27">
        <v>3593</v>
      </c>
      <c r="G103" s="27"/>
    </row>
    <row r="104" spans="1:7" ht="15.75" thickBot="1" x14ac:dyDescent="0.3">
      <c r="A104" s="46"/>
      <c r="B104" s="47" t="s">
        <v>302</v>
      </c>
      <c r="C104" s="45" t="s">
        <v>345</v>
      </c>
      <c r="D104" s="10"/>
      <c r="E104" s="10"/>
      <c r="F104" s="27"/>
      <c r="G104" s="27"/>
    </row>
    <row r="105" spans="1:7" ht="20.25" thickBot="1" x14ac:dyDescent="0.3">
      <c r="A105" s="46">
        <v>48</v>
      </c>
      <c r="B105" s="47" t="s">
        <v>346</v>
      </c>
      <c r="C105" s="45" t="s">
        <v>347</v>
      </c>
      <c r="D105" s="10">
        <v>102</v>
      </c>
      <c r="E105" s="10"/>
      <c r="F105" s="27">
        <v>103</v>
      </c>
      <c r="G105" s="27"/>
    </row>
    <row r="106" spans="1:7" ht="15.75" thickBot="1" x14ac:dyDescent="0.3">
      <c r="A106" s="46">
        <v>49</v>
      </c>
      <c r="B106" s="47" t="s">
        <v>306</v>
      </c>
      <c r="C106" s="45" t="s">
        <v>344</v>
      </c>
      <c r="D106" s="10"/>
      <c r="E106" s="10"/>
      <c r="F106" s="27"/>
      <c r="G106" s="27"/>
    </row>
    <row r="107" spans="1:7" ht="15.75" thickBot="1" x14ac:dyDescent="0.3">
      <c r="A107" s="46">
        <v>50</v>
      </c>
      <c r="B107" s="47" t="s">
        <v>348</v>
      </c>
      <c r="C107" s="45" t="s">
        <v>349</v>
      </c>
      <c r="D107" s="10"/>
      <c r="E107" s="10"/>
      <c r="F107" s="27"/>
      <c r="G107" s="27"/>
    </row>
    <row r="108" spans="1:7" ht="15.75" thickBot="1" x14ac:dyDescent="0.3">
      <c r="A108" s="49">
        <v>51</v>
      </c>
      <c r="B108" s="50" t="s">
        <v>350</v>
      </c>
      <c r="C108" s="51"/>
      <c r="D108" s="55">
        <f>SUM(D102:D107)</f>
        <v>8672</v>
      </c>
      <c r="E108" s="7"/>
      <c r="F108" s="27">
        <v>9474</v>
      </c>
      <c r="G108" s="27"/>
    </row>
    <row r="109" spans="1:7" ht="15.75" thickBot="1" x14ac:dyDescent="0.3">
      <c r="A109" s="46"/>
      <c r="B109" s="47"/>
      <c r="C109" s="45"/>
      <c r="D109" s="10"/>
      <c r="E109" s="10"/>
      <c r="F109" s="27"/>
      <c r="G109" s="27"/>
    </row>
    <row r="110" spans="1:7" ht="15.75" thickBot="1" x14ac:dyDescent="0.3">
      <c r="A110" s="75" t="s">
        <v>428</v>
      </c>
      <c r="B110" s="75"/>
      <c r="C110" s="75"/>
      <c r="D110" s="29"/>
      <c r="E110" s="29"/>
      <c r="F110" s="27"/>
      <c r="G110" s="27"/>
    </row>
    <row r="111" spans="1:7" ht="15.75" thickBot="1" x14ac:dyDescent="0.3">
      <c r="A111" s="73">
        <v>52</v>
      </c>
      <c r="B111" s="74" t="s">
        <v>351</v>
      </c>
      <c r="C111" s="44" t="s">
        <v>352</v>
      </c>
      <c r="D111" s="10"/>
      <c r="E111" s="10"/>
      <c r="F111" s="27"/>
      <c r="G111" s="27"/>
    </row>
    <row r="112" spans="1:7" ht="15.75" thickBot="1" x14ac:dyDescent="0.3">
      <c r="A112" s="70"/>
      <c r="B112" s="72"/>
      <c r="C112" s="45" t="s">
        <v>353</v>
      </c>
      <c r="D112" s="10"/>
      <c r="E112" s="10"/>
      <c r="F112" s="27"/>
      <c r="G112" s="27"/>
    </row>
    <row r="113" spans="1:7" ht="30" thickBot="1" x14ac:dyDescent="0.3">
      <c r="A113" s="46">
        <v>53</v>
      </c>
      <c r="B113" s="45" t="s">
        <v>354</v>
      </c>
      <c r="C113" s="45" t="s">
        <v>355</v>
      </c>
      <c r="D113" s="10"/>
      <c r="E113" s="10"/>
      <c r="F113" s="27"/>
      <c r="G113" s="27"/>
    </row>
    <row r="114" spans="1:7" ht="20.25" customHeight="1" thickBot="1" x14ac:dyDescent="0.3">
      <c r="A114" s="69">
        <v>54</v>
      </c>
      <c r="B114" s="71" t="s">
        <v>356</v>
      </c>
      <c r="C114" s="45" t="s">
        <v>357</v>
      </c>
      <c r="D114" s="10"/>
      <c r="E114" s="10"/>
      <c r="F114" s="27"/>
      <c r="G114" s="27"/>
    </row>
    <row r="115" spans="1:7" ht="22.5" customHeight="1" thickBot="1" x14ac:dyDescent="0.3">
      <c r="A115" s="70"/>
      <c r="B115" s="72"/>
      <c r="C115" s="45" t="s">
        <v>421</v>
      </c>
      <c r="D115" s="10"/>
      <c r="E115" s="10"/>
      <c r="F115" s="27"/>
      <c r="G115" s="27"/>
    </row>
    <row r="116" spans="1:7" ht="15.75" thickBot="1" x14ac:dyDescent="0.3">
      <c r="A116" s="46" t="s">
        <v>358</v>
      </c>
      <c r="B116" s="47" t="s">
        <v>359</v>
      </c>
      <c r="C116" s="45"/>
      <c r="D116" s="10"/>
      <c r="E116" s="10"/>
      <c r="F116" s="27"/>
      <c r="G116" s="27"/>
    </row>
    <row r="117" spans="1:7" ht="15.75" thickBot="1" x14ac:dyDescent="0.3">
      <c r="A117" s="46" t="s">
        <v>360</v>
      </c>
      <c r="B117" s="47" t="s">
        <v>361</v>
      </c>
      <c r="C117" s="45"/>
      <c r="D117" s="10"/>
      <c r="E117" s="10"/>
      <c r="F117" s="27"/>
      <c r="G117" s="27"/>
    </row>
    <row r="118" spans="1:7" ht="30" thickBot="1" x14ac:dyDescent="0.3">
      <c r="A118" s="46">
        <v>55</v>
      </c>
      <c r="B118" s="47" t="s">
        <v>362</v>
      </c>
      <c r="C118" s="45" t="s">
        <v>363</v>
      </c>
      <c r="D118" s="10"/>
      <c r="E118" s="10"/>
      <c r="F118" s="27"/>
      <c r="G118" s="27"/>
    </row>
    <row r="119" spans="1:7" ht="30" thickBot="1" x14ac:dyDescent="0.3">
      <c r="A119" s="46">
        <v>56</v>
      </c>
      <c r="B119" s="47" t="s">
        <v>364</v>
      </c>
      <c r="C119" s="45"/>
      <c r="D119" s="10">
        <f>+D120</f>
        <v>-759</v>
      </c>
      <c r="E119" s="10"/>
      <c r="F119" s="27">
        <v>-6184</v>
      </c>
      <c r="G119" s="27"/>
    </row>
    <row r="120" spans="1:7" ht="15.75" thickBot="1" x14ac:dyDescent="0.3">
      <c r="A120" s="69" t="s">
        <v>365</v>
      </c>
      <c r="B120" s="71" t="s">
        <v>366</v>
      </c>
      <c r="C120" s="45" t="s">
        <v>367</v>
      </c>
      <c r="D120" s="89">
        <f>-419-340</f>
        <v>-759</v>
      </c>
      <c r="E120" s="89"/>
      <c r="F120" s="86">
        <v>-6184</v>
      </c>
      <c r="G120" s="86"/>
    </row>
    <row r="121" spans="1:7" ht="15.75" thickBot="1" x14ac:dyDescent="0.3">
      <c r="A121" s="84"/>
      <c r="B121" s="85"/>
      <c r="C121" s="45" t="s">
        <v>321</v>
      </c>
      <c r="D121" s="90"/>
      <c r="E121" s="90"/>
      <c r="F121" s="87"/>
      <c r="G121" s="87"/>
    </row>
    <row r="122" spans="1:7" ht="15.75" thickBot="1" x14ac:dyDescent="0.3">
      <c r="A122" s="84"/>
      <c r="B122" s="85"/>
      <c r="C122" s="45" t="s">
        <v>322</v>
      </c>
      <c r="D122" s="90"/>
      <c r="E122" s="90"/>
      <c r="F122" s="87"/>
      <c r="G122" s="87"/>
    </row>
    <row r="123" spans="1:7" ht="15.75" thickBot="1" x14ac:dyDescent="0.3">
      <c r="A123" s="70"/>
      <c r="B123" s="72"/>
      <c r="C123" s="45" t="s">
        <v>323</v>
      </c>
      <c r="D123" s="91"/>
      <c r="E123" s="91"/>
      <c r="F123" s="88"/>
      <c r="G123" s="88"/>
    </row>
    <row r="124" spans="1:7" ht="20.25" thickBot="1" x14ac:dyDescent="0.3">
      <c r="A124" s="46"/>
      <c r="B124" s="47" t="s">
        <v>324</v>
      </c>
      <c r="C124" s="45"/>
      <c r="D124" s="10"/>
      <c r="E124" s="10"/>
      <c r="F124" s="27"/>
      <c r="G124" s="27"/>
    </row>
    <row r="125" spans="1:7" ht="15.75" thickBot="1" x14ac:dyDescent="0.3">
      <c r="A125" s="69" t="s">
        <v>368</v>
      </c>
      <c r="B125" s="71" t="s">
        <v>369</v>
      </c>
      <c r="C125" s="45" t="s">
        <v>370</v>
      </c>
      <c r="D125" s="10"/>
      <c r="E125" s="10"/>
      <c r="F125" s="27"/>
      <c r="G125" s="27"/>
    </row>
    <row r="126" spans="1:7" ht="15.75" thickBot="1" x14ac:dyDescent="0.3">
      <c r="A126" s="70"/>
      <c r="B126" s="72"/>
      <c r="C126" s="45" t="s">
        <v>371</v>
      </c>
      <c r="D126" s="10"/>
      <c r="E126" s="10"/>
      <c r="F126" s="27"/>
      <c r="G126" s="27"/>
    </row>
    <row r="127" spans="1:7" ht="20.25" thickBot="1" x14ac:dyDescent="0.3">
      <c r="A127" s="46"/>
      <c r="B127" s="47" t="s">
        <v>372</v>
      </c>
      <c r="C127" s="45"/>
      <c r="D127" s="10"/>
      <c r="E127" s="10"/>
      <c r="F127" s="27"/>
      <c r="G127" s="27"/>
    </row>
    <row r="128" spans="1:7" ht="20.25" thickBot="1" x14ac:dyDescent="0.3">
      <c r="A128" s="46" t="s">
        <v>373</v>
      </c>
      <c r="B128" s="47" t="s">
        <v>374</v>
      </c>
      <c r="C128" s="45" t="s">
        <v>332</v>
      </c>
      <c r="D128" s="10"/>
      <c r="E128" s="10"/>
      <c r="F128" s="27"/>
      <c r="G128" s="27"/>
    </row>
    <row r="129" spans="1:7" ht="15.75" thickBot="1" x14ac:dyDescent="0.3">
      <c r="A129" s="46"/>
      <c r="B129" s="47" t="s">
        <v>333</v>
      </c>
      <c r="C129" s="45">
        <v>467</v>
      </c>
      <c r="D129" s="10"/>
      <c r="E129" s="10"/>
      <c r="F129" s="27"/>
      <c r="G129" s="27"/>
    </row>
    <row r="130" spans="1:7" ht="15.75" thickBot="1" x14ac:dyDescent="0.3">
      <c r="A130" s="46"/>
      <c r="B130" s="47" t="s">
        <v>334</v>
      </c>
      <c r="C130" s="45">
        <v>468</v>
      </c>
      <c r="D130" s="10"/>
      <c r="E130" s="10"/>
      <c r="F130" s="27"/>
      <c r="G130" s="27"/>
    </row>
    <row r="131" spans="1:7" ht="15.75" thickBot="1" x14ac:dyDescent="0.3">
      <c r="A131" s="46"/>
      <c r="B131" s="47" t="s">
        <v>335</v>
      </c>
      <c r="C131" s="45">
        <v>481</v>
      </c>
      <c r="D131" s="10"/>
      <c r="E131" s="10"/>
      <c r="F131" s="27"/>
      <c r="G131" s="27"/>
    </row>
    <row r="132" spans="1:7" ht="15.75" thickBot="1" x14ac:dyDescent="0.3">
      <c r="A132" s="49">
        <v>57</v>
      </c>
      <c r="B132" s="50" t="s">
        <v>375</v>
      </c>
      <c r="C132" s="51"/>
      <c r="D132" s="10">
        <f>+D120</f>
        <v>-759</v>
      </c>
      <c r="E132" s="10"/>
      <c r="F132" s="27">
        <v>-6184</v>
      </c>
      <c r="G132" s="27"/>
    </row>
    <row r="133" spans="1:7" ht="15.75" thickBot="1" x14ac:dyDescent="0.3">
      <c r="A133" s="49">
        <v>58</v>
      </c>
      <c r="B133" s="50" t="s">
        <v>376</v>
      </c>
      <c r="C133" s="51"/>
      <c r="D133" s="10">
        <f>+D132+D108</f>
        <v>7913</v>
      </c>
      <c r="E133" s="10"/>
      <c r="F133" s="27">
        <v>3290</v>
      </c>
      <c r="G133" s="27"/>
    </row>
    <row r="134" spans="1:7" ht="15.75" thickBot="1" x14ac:dyDescent="0.3">
      <c r="A134" s="49">
        <v>59</v>
      </c>
      <c r="B134" s="50" t="s">
        <v>377</v>
      </c>
      <c r="C134" s="59"/>
      <c r="D134" s="10">
        <f>+D133+D99</f>
        <v>54324.929000000004</v>
      </c>
      <c r="E134" s="10"/>
      <c r="F134" s="27">
        <v>43834</v>
      </c>
      <c r="G134" s="27"/>
    </row>
    <row r="135" spans="1:7" ht="20.25" thickBot="1" x14ac:dyDescent="0.3">
      <c r="A135" s="46" t="s">
        <v>378</v>
      </c>
      <c r="B135" s="47" t="s">
        <v>379</v>
      </c>
      <c r="C135" s="45"/>
      <c r="D135" s="10"/>
      <c r="E135" s="10"/>
      <c r="F135" s="27"/>
      <c r="G135" s="27"/>
    </row>
    <row r="136" spans="1:7" ht="15.75" thickBot="1" x14ac:dyDescent="0.3">
      <c r="A136" s="49">
        <v>60</v>
      </c>
      <c r="B136" s="50" t="s">
        <v>380</v>
      </c>
      <c r="C136" s="51"/>
      <c r="D136" s="10">
        <v>321135</v>
      </c>
      <c r="E136" s="10"/>
      <c r="F136" s="27">
        <v>300648</v>
      </c>
      <c r="G136" s="27"/>
    </row>
    <row r="137" spans="1:7" ht="15.75" thickBot="1" x14ac:dyDescent="0.3">
      <c r="A137" s="46"/>
      <c r="B137" s="47"/>
      <c r="C137" s="45"/>
      <c r="D137" s="10"/>
      <c r="E137" s="10"/>
      <c r="F137" s="27"/>
      <c r="G137" s="27"/>
    </row>
    <row r="138" spans="1:7" ht="15.75" thickBot="1" x14ac:dyDescent="0.3">
      <c r="A138" s="68" t="s">
        <v>433</v>
      </c>
      <c r="B138" s="68"/>
      <c r="C138" s="68"/>
      <c r="D138" s="29"/>
      <c r="E138" s="29"/>
      <c r="F138" s="27"/>
      <c r="G138" s="27"/>
    </row>
    <row r="139" spans="1:7" ht="15.75" thickBot="1" x14ac:dyDescent="0.3">
      <c r="A139" s="46">
        <v>61</v>
      </c>
      <c r="B139" s="47" t="s">
        <v>430</v>
      </c>
      <c r="C139" s="45" t="s">
        <v>381</v>
      </c>
      <c r="D139" s="31">
        <f>+D63/D136</f>
        <v>0.1293970822239868</v>
      </c>
      <c r="E139" s="31"/>
      <c r="F139" s="30">
        <v>0.13489999999999999</v>
      </c>
      <c r="G139" s="30"/>
    </row>
    <row r="140" spans="1:7" ht="15.75" thickBot="1" x14ac:dyDescent="0.3">
      <c r="A140" s="46">
        <v>62</v>
      </c>
      <c r="B140" s="47" t="s">
        <v>382</v>
      </c>
      <c r="C140" s="45" t="s">
        <v>383</v>
      </c>
      <c r="D140" s="31">
        <f>+D99/D136</f>
        <v>0.14452466719603907</v>
      </c>
      <c r="E140" s="31"/>
      <c r="F140" s="30">
        <v>0.13489999999999999</v>
      </c>
      <c r="G140" s="30"/>
    </row>
    <row r="141" spans="1:7" ht="15.75" thickBot="1" x14ac:dyDescent="0.3">
      <c r="A141" s="46">
        <v>63</v>
      </c>
      <c r="B141" s="47" t="s">
        <v>384</v>
      </c>
      <c r="C141" s="45" t="s">
        <v>385</v>
      </c>
      <c r="D141" s="31">
        <f>+D134/D136</f>
        <v>0.16916539461597149</v>
      </c>
      <c r="E141" s="31"/>
      <c r="F141" s="30">
        <v>0.14580000000000001</v>
      </c>
      <c r="G141" s="30"/>
    </row>
    <row r="142" spans="1:7" ht="30" thickBot="1" x14ac:dyDescent="0.3">
      <c r="A142" s="46">
        <v>64</v>
      </c>
      <c r="B142" s="47" t="s">
        <v>386</v>
      </c>
      <c r="C142" s="45" t="s">
        <v>387</v>
      </c>
      <c r="D142" s="31"/>
      <c r="E142" s="31"/>
      <c r="F142" s="30"/>
      <c r="G142" s="30"/>
    </row>
    <row r="143" spans="1:7" ht="15.75" thickBot="1" x14ac:dyDescent="0.3">
      <c r="A143" s="46">
        <v>65</v>
      </c>
      <c r="B143" s="47" t="s">
        <v>388</v>
      </c>
      <c r="C143" s="45"/>
      <c r="D143" s="31"/>
      <c r="E143" s="31"/>
      <c r="F143" s="30"/>
      <c r="G143" s="30"/>
    </row>
    <row r="144" spans="1:7" ht="15.75" thickBot="1" x14ac:dyDescent="0.3">
      <c r="A144" s="46">
        <v>66</v>
      </c>
      <c r="B144" s="47" t="s">
        <v>389</v>
      </c>
      <c r="C144" s="45"/>
      <c r="D144" s="31"/>
      <c r="E144" s="31"/>
      <c r="F144" s="30"/>
      <c r="G144" s="30"/>
    </row>
    <row r="145" spans="1:8" ht="15.75" thickBot="1" x14ac:dyDescent="0.3">
      <c r="A145" s="46">
        <v>67</v>
      </c>
      <c r="B145" s="47" t="s">
        <v>390</v>
      </c>
      <c r="C145" s="45"/>
      <c r="D145" s="31"/>
      <c r="E145" s="31"/>
      <c r="F145" s="30"/>
      <c r="G145" s="30"/>
    </row>
    <row r="146" spans="1:8" ht="20.25" thickBot="1" x14ac:dyDescent="0.3">
      <c r="A146" s="46" t="s">
        <v>391</v>
      </c>
      <c r="B146" s="47" t="s">
        <v>392</v>
      </c>
      <c r="C146" s="45" t="s">
        <v>393</v>
      </c>
      <c r="D146" s="31"/>
      <c r="E146" s="31"/>
      <c r="F146" s="30"/>
      <c r="G146" s="30"/>
    </row>
    <row r="147" spans="1:8" ht="15.75" thickBot="1" x14ac:dyDescent="0.3">
      <c r="A147" s="46">
        <v>68</v>
      </c>
      <c r="B147" s="47" t="s">
        <v>431</v>
      </c>
      <c r="C147" s="45" t="s">
        <v>394</v>
      </c>
      <c r="D147" s="31">
        <f>+D139-4.5%</f>
        <v>8.43970822239868E-2</v>
      </c>
      <c r="E147" s="31"/>
      <c r="F147" s="30">
        <v>8.9899999999999994E-2</v>
      </c>
      <c r="G147" s="30"/>
    </row>
    <row r="148" spans="1:8" ht="15.75" thickBot="1" x14ac:dyDescent="0.3">
      <c r="A148" s="46">
        <v>69</v>
      </c>
      <c r="B148" s="47" t="s">
        <v>432</v>
      </c>
      <c r="C148" s="45"/>
      <c r="D148" s="31"/>
      <c r="E148" s="31"/>
      <c r="F148" s="30"/>
      <c r="G148" s="30"/>
    </row>
    <row r="149" spans="1:8" ht="15.75" thickBot="1" x14ac:dyDescent="0.3">
      <c r="A149" s="46">
        <v>70</v>
      </c>
      <c r="B149" s="47" t="s">
        <v>432</v>
      </c>
      <c r="C149" s="45"/>
      <c r="D149" s="31"/>
      <c r="E149" s="31"/>
      <c r="F149" s="30"/>
      <c r="G149" s="30"/>
    </row>
    <row r="150" spans="1:8" ht="15.75" thickBot="1" x14ac:dyDescent="0.3">
      <c r="A150" s="46">
        <v>71</v>
      </c>
      <c r="B150" s="47" t="s">
        <v>432</v>
      </c>
      <c r="C150" s="45"/>
      <c r="D150" s="31"/>
      <c r="E150" s="31"/>
      <c r="F150" s="30"/>
      <c r="G150" s="30"/>
    </row>
    <row r="151" spans="1:8" ht="15.75" thickBot="1" x14ac:dyDescent="0.3">
      <c r="A151" s="46"/>
      <c r="B151" s="47"/>
      <c r="C151" s="45"/>
      <c r="D151" s="31"/>
      <c r="E151" s="31"/>
      <c r="F151" s="30"/>
      <c r="G151" s="30"/>
    </row>
    <row r="152" spans="1:8" ht="15.75" thickBot="1" x14ac:dyDescent="0.3">
      <c r="A152" s="68" t="s">
        <v>433</v>
      </c>
      <c r="B152" s="68"/>
      <c r="C152" s="68"/>
      <c r="D152" s="29"/>
      <c r="E152" s="29"/>
      <c r="F152" s="27"/>
      <c r="G152" s="27"/>
    </row>
    <row r="153" spans="1:8" ht="15.75" thickBot="1" x14ac:dyDescent="0.3">
      <c r="A153" s="73">
        <v>72</v>
      </c>
      <c r="B153" s="74" t="s">
        <v>395</v>
      </c>
      <c r="C153" s="45" t="s">
        <v>396</v>
      </c>
      <c r="D153" s="10">
        <v>1506</v>
      </c>
      <c r="E153" s="10"/>
      <c r="F153" s="27">
        <v>227</v>
      </c>
      <c r="G153" s="27"/>
      <c r="H153" s="19" t="s">
        <v>17</v>
      </c>
    </row>
    <row r="154" spans="1:8" ht="15.75" thickBot="1" x14ac:dyDescent="0.3">
      <c r="A154" s="84"/>
      <c r="B154" s="85"/>
      <c r="C154" s="45" t="s">
        <v>397</v>
      </c>
      <c r="D154" s="10"/>
      <c r="E154" s="10"/>
      <c r="F154" s="27"/>
      <c r="G154" s="27"/>
    </row>
    <row r="155" spans="1:8" ht="15.75" thickBot="1" x14ac:dyDescent="0.3">
      <c r="A155" s="70"/>
      <c r="B155" s="72"/>
      <c r="C155" s="45" t="s">
        <v>398</v>
      </c>
      <c r="D155" s="10"/>
      <c r="E155" s="10"/>
      <c r="F155" s="27"/>
      <c r="G155" s="27"/>
    </row>
    <row r="156" spans="1:8" ht="15.75" thickBot="1" x14ac:dyDescent="0.3">
      <c r="A156" s="69">
        <v>73</v>
      </c>
      <c r="B156" s="71" t="s">
        <v>399</v>
      </c>
      <c r="C156" s="45" t="s">
        <v>400</v>
      </c>
      <c r="D156" s="10">
        <v>4211.259</v>
      </c>
      <c r="E156" s="10"/>
      <c r="F156" s="27">
        <v>4517</v>
      </c>
      <c r="G156" s="27"/>
    </row>
    <row r="157" spans="1:8" ht="15.75" thickBot="1" x14ac:dyDescent="0.3">
      <c r="A157" s="70"/>
      <c r="B157" s="72"/>
      <c r="C157" s="45" t="s">
        <v>401</v>
      </c>
      <c r="D157" s="10"/>
      <c r="E157" s="10"/>
      <c r="F157" s="27"/>
      <c r="G157" s="27"/>
    </row>
    <row r="158" spans="1:8" ht="15.75" thickBot="1" x14ac:dyDescent="0.3">
      <c r="A158" s="46">
        <v>74</v>
      </c>
      <c r="B158" s="45" t="s">
        <v>256</v>
      </c>
      <c r="C158" s="45"/>
      <c r="D158" s="10"/>
      <c r="E158" s="10"/>
      <c r="F158" s="27"/>
      <c r="G158" s="27"/>
    </row>
    <row r="159" spans="1:8" ht="15.75" thickBot="1" x14ac:dyDescent="0.3">
      <c r="A159" s="69">
        <v>75</v>
      </c>
      <c r="B159" s="71" t="s">
        <v>402</v>
      </c>
      <c r="C159" s="45" t="s">
        <v>403</v>
      </c>
      <c r="D159" s="10">
        <f>1267.987-891.737</f>
        <v>376.25000000000011</v>
      </c>
      <c r="E159" s="10"/>
      <c r="F159" s="27">
        <v>663</v>
      </c>
      <c r="G159" s="27"/>
    </row>
    <row r="160" spans="1:8" ht="15.75" thickBot="1" x14ac:dyDescent="0.3">
      <c r="A160" s="70"/>
      <c r="B160" s="72"/>
      <c r="C160" s="45" t="s">
        <v>404</v>
      </c>
      <c r="D160" s="10"/>
      <c r="E160" s="10"/>
      <c r="F160" s="27"/>
      <c r="G160" s="27"/>
    </row>
    <row r="161" spans="1:7" ht="15.75" thickBot="1" x14ac:dyDescent="0.3">
      <c r="A161" s="46"/>
      <c r="B161" s="47"/>
      <c r="C161" s="45"/>
      <c r="D161" s="31"/>
      <c r="E161" s="31"/>
      <c r="F161" s="30"/>
      <c r="G161" s="30"/>
    </row>
    <row r="162" spans="1:7" ht="15.75" thickBot="1" x14ac:dyDescent="0.3">
      <c r="A162" s="83" t="s">
        <v>434</v>
      </c>
      <c r="B162" s="83"/>
      <c r="C162" s="83"/>
      <c r="D162" s="29"/>
      <c r="E162" s="29"/>
      <c r="F162" s="27"/>
      <c r="G162" s="27"/>
    </row>
    <row r="163" spans="1:7" ht="20.25" thickBot="1" x14ac:dyDescent="0.3">
      <c r="A163" s="46">
        <v>76</v>
      </c>
      <c r="B163" s="47" t="s">
        <v>405</v>
      </c>
      <c r="C163" s="45">
        <v>62</v>
      </c>
      <c r="D163" s="10"/>
      <c r="E163" s="10"/>
      <c r="F163" s="27"/>
      <c r="G163" s="27"/>
    </row>
    <row r="164" spans="1:7" ht="15.75" thickBot="1" x14ac:dyDescent="0.3">
      <c r="A164" s="46">
        <v>77</v>
      </c>
      <c r="B164" s="47" t="s">
        <v>406</v>
      </c>
      <c r="C164" s="45">
        <v>62</v>
      </c>
      <c r="D164" s="10">
        <f>22752.389*1.25%</f>
        <v>284.40486249999998</v>
      </c>
      <c r="E164" s="10"/>
      <c r="F164" s="27">
        <v>244</v>
      </c>
      <c r="G164" s="27"/>
    </row>
    <row r="165" spans="1:7" ht="20.25" thickBot="1" x14ac:dyDescent="0.3">
      <c r="A165" s="46">
        <v>78</v>
      </c>
      <c r="B165" s="47" t="s">
        <v>407</v>
      </c>
      <c r="C165" s="45">
        <v>62</v>
      </c>
      <c r="D165" s="10"/>
      <c r="E165" s="10"/>
      <c r="F165" s="27"/>
      <c r="G165" s="27"/>
    </row>
    <row r="166" spans="1:7" ht="15.75" thickBot="1" x14ac:dyDescent="0.3">
      <c r="A166" s="46">
        <v>79</v>
      </c>
      <c r="B166" s="47" t="s">
        <v>408</v>
      </c>
      <c r="C166" s="45">
        <v>62</v>
      </c>
      <c r="D166" s="10">
        <f>239973.125914*0.6%</f>
        <v>1439.8387554840001</v>
      </c>
      <c r="E166" s="10"/>
      <c r="F166" s="27">
        <v>1368</v>
      </c>
      <c r="G166" s="27"/>
    </row>
    <row r="167" spans="1:7" ht="15.75" thickBot="1" x14ac:dyDescent="0.3">
      <c r="A167" s="46"/>
      <c r="B167" s="47"/>
      <c r="C167" s="45"/>
      <c r="D167" s="10"/>
      <c r="E167" s="10"/>
      <c r="F167" s="27"/>
      <c r="G167" s="27"/>
    </row>
    <row r="168" spans="1:7" ht="15.75" thickBot="1" x14ac:dyDescent="0.3">
      <c r="A168" s="68" t="s">
        <v>435</v>
      </c>
      <c r="B168" s="68"/>
      <c r="C168" s="68"/>
      <c r="D168" s="29"/>
      <c r="E168" s="29"/>
      <c r="F168" s="27"/>
      <c r="G168" s="27"/>
    </row>
    <row r="169" spans="1:7" ht="15.75" thickBot="1" x14ac:dyDescent="0.3">
      <c r="A169" s="46">
        <v>80</v>
      </c>
      <c r="B169" s="47" t="s">
        <v>409</v>
      </c>
      <c r="C169" s="45" t="s">
        <v>410</v>
      </c>
      <c r="D169" s="10"/>
      <c r="E169" s="10"/>
      <c r="F169" s="27"/>
      <c r="G169" s="27"/>
    </row>
    <row r="170" spans="1:7" ht="15.75" thickBot="1" x14ac:dyDescent="0.3">
      <c r="A170" s="46">
        <v>81</v>
      </c>
      <c r="B170" s="47" t="s">
        <v>411</v>
      </c>
      <c r="C170" s="45" t="s">
        <v>410</v>
      </c>
      <c r="D170" s="10"/>
      <c r="E170" s="10"/>
      <c r="F170" s="27"/>
      <c r="G170" s="27"/>
    </row>
    <row r="171" spans="1:7" ht="15.75" thickBot="1" x14ac:dyDescent="0.3">
      <c r="A171" s="46">
        <v>82</v>
      </c>
      <c r="B171" s="47" t="s">
        <v>412</v>
      </c>
      <c r="C171" s="45" t="s">
        <v>413</v>
      </c>
      <c r="D171" s="10">
        <v>6456.1</v>
      </c>
      <c r="E171" s="10"/>
      <c r="F171" s="27">
        <v>7378</v>
      </c>
      <c r="G171" s="27"/>
    </row>
    <row r="172" spans="1:7" ht="15.75" thickBot="1" x14ac:dyDescent="0.3">
      <c r="A172" s="46">
        <v>83</v>
      </c>
      <c r="B172" s="47" t="s">
        <v>414</v>
      </c>
      <c r="C172" s="45" t="s">
        <v>413</v>
      </c>
      <c r="D172" s="10"/>
      <c r="E172" s="10"/>
      <c r="F172" s="27"/>
      <c r="G172" s="27"/>
    </row>
    <row r="173" spans="1:7" ht="15.75" thickBot="1" x14ac:dyDescent="0.3">
      <c r="A173" s="46">
        <v>84</v>
      </c>
      <c r="B173" s="47" t="s">
        <v>415</v>
      </c>
      <c r="C173" s="45" t="s">
        <v>416</v>
      </c>
      <c r="D173" s="10">
        <v>5205.7470000000003</v>
      </c>
      <c r="E173" s="10"/>
      <c r="F173" s="27">
        <v>5949</v>
      </c>
      <c r="G173" s="27"/>
    </row>
    <row r="174" spans="1:7" ht="15.75" thickBot="1" x14ac:dyDescent="0.3">
      <c r="A174" s="46">
        <v>85</v>
      </c>
      <c r="B174" s="47" t="s">
        <v>417</v>
      </c>
      <c r="C174" s="45" t="s">
        <v>416</v>
      </c>
      <c r="D174" s="10"/>
      <c r="E174" s="10"/>
      <c r="F174" s="27"/>
      <c r="G174" s="27"/>
    </row>
  </sheetData>
  <sheetProtection password="84A1" sheet="1" objects="1" scenarios="1"/>
  <mergeCells count="91">
    <mergeCell ref="D47:D48"/>
    <mergeCell ref="E47:E48"/>
    <mergeCell ref="F47:F48"/>
    <mergeCell ref="G47:G48"/>
    <mergeCell ref="D50:D51"/>
    <mergeCell ref="E50:E51"/>
    <mergeCell ref="F50:F51"/>
    <mergeCell ref="G50:G51"/>
    <mergeCell ref="D39:D42"/>
    <mergeCell ref="E39:E42"/>
    <mergeCell ref="F39:F42"/>
    <mergeCell ref="G39:G42"/>
    <mergeCell ref="D44:D45"/>
    <mergeCell ref="E44:E45"/>
    <mergeCell ref="F44:F45"/>
    <mergeCell ref="G44:G45"/>
    <mergeCell ref="F31:F32"/>
    <mergeCell ref="D31:D32"/>
    <mergeCell ref="E31:E32"/>
    <mergeCell ref="G31:G32"/>
    <mergeCell ref="F33:F35"/>
    <mergeCell ref="G33:G35"/>
    <mergeCell ref="E33:E35"/>
    <mergeCell ref="D33:D35"/>
    <mergeCell ref="A24:A25"/>
    <mergeCell ref="B24:B25"/>
    <mergeCell ref="A2:G2"/>
    <mergeCell ref="A6:A7"/>
    <mergeCell ref="B6:B7"/>
    <mergeCell ref="F6:F7"/>
    <mergeCell ref="G6:G7"/>
    <mergeCell ref="D6:D7"/>
    <mergeCell ref="E6:E7"/>
    <mergeCell ref="D3:E3"/>
    <mergeCell ref="F3:G3"/>
    <mergeCell ref="D24:D25"/>
    <mergeCell ref="E24:E25"/>
    <mergeCell ref="F24:F25"/>
    <mergeCell ref="G24:G25"/>
    <mergeCell ref="A5:C5"/>
    <mergeCell ref="B31:B32"/>
    <mergeCell ref="A33:A35"/>
    <mergeCell ref="B33:B35"/>
    <mergeCell ref="A39:A42"/>
    <mergeCell ref="B39:B42"/>
    <mergeCell ref="F83:F86"/>
    <mergeCell ref="G83:G86"/>
    <mergeCell ref="A88:A89"/>
    <mergeCell ref="B88:B89"/>
    <mergeCell ref="A83:A86"/>
    <mergeCell ref="B83:B86"/>
    <mergeCell ref="D83:D86"/>
    <mergeCell ref="E83:E86"/>
    <mergeCell ref="F120:F123"/>
    <mergeCell ref="G120:G123"/>
    <mergeCell ref="D120:D123"/>
    <mergeCell ref="E120:E123"/>
    <mergeCell ref="A114:A115"/>
    <mergeCell ref="B114:B115"/>
    <mergeCell ref="A120:A123"/>
    <mergeCell ref="B120:B123"/>
    <mergeCell ref="A162:C162"/>
    <mergeCell ref="A168:C168"/>
    <mergeCell ref="A153:A155"/>
    <mergeCell ref="B153:B155"/>
    <mergeCell ref="A156:A157"/>
    <mergeCell ref="B156:B157"/>
    <mergeCell ref="A159:A160"/>
    <mergeCell ref="B159:B160"/>
    <mergeCell ref="A18:C18"/>
    <mergeCell ref="A65:C65"/>
    <mergeCell ref="A75:C75"/>
    <mergeCell ref="A101:C101"/>
    <mergeCell ref="A110:C110"/>
    <mergeCell ref="A76:A77"/>
    <mergeCell ref="B76:B77"/>
    <mergeCell ref="A79:A80"/>
    <mergeCell ref="B79:B80"/>
    <mergeCell ref="A44:A45"/>
    <mergeCell ref="B44:B45"/>
    <mergeCell ref="A47:A48"/>
    <mergeCell ref="B47:B48"/>
    <mergeCell ref="A50:A51"/>
    <mergeCell ref="B50:B51"/>
    <mergeCell ref="A31:A32"/>
    <mergeCell ref="A138:C138"/>
    <mergeCell ref="A152:C152"/>
    <mergeCell ref="A125:A126"/>
    <mergeCell ref="B125:B126"/>
    <mergeCell ref="A111:A112"/>
    <mergeCell ref="B111:B112"/>
  </mergeCells>
  <pageMargins left="0.70866141732283472" right="0.31496062992125984" top="0.35433070866141736" bottom="0.35433070866141736" header="0.31496062992125984" footer="0.31496062992125984"/>
  <pageSetup paperSize="8" scale="85" orientation="portrait" r:id="rId1"/>
  <rowBreaks count="2" manualBreakCount="2">
    <brk id="64" max="6" man="1"/>
    <brk id="137" max="6" man="1"/>
  </rowBreaks>
  <colBreaks count="1" manualBreakCount="1">
    <brk id="7" max="1048575" man="1"/>
  </colBreaks>
  <ignoredErrors>
    <ignoredError sqref="D55" formulaRange="1"/>
    <ignoredError sqref="C8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2"/>
  <sheetViews>
    <sheetView zoomScale="115" zoomScaleNormal="115" workbookViewId="0">
      <selection activeCell="B4" sqref="B4:I22"/>
    </sheetView>
  </sheetViews>
  <sheetFormatPr defaultRowHeight="15" x14ac:dyDescent="0.25"/>
  <cols>
    <col min="1" max="9" width="9.140625" style="1"/>
    <col min="10" max="17" width="11" style="1" customWidth="1"/>
    <col min="18" max="16384" width="9.140625" style="1"/>
  </cols>
  <sheetData>
    <row r="2" spans="2:16" x14ac:dyDescent="0.25">
      <c r="B2" s="33" t="s">
        <v>418</v>
      </c>
      <c r="C2" s="34"/>
      <c r="D2" s="34"/>
      <c r="E2" s="34"/>
      <c r="F2" s="34"/>
      <c r="G2" s="34"/>
      <c r="H2" s="34"/>
      <c r="I2" s="34"/>
    </row>
    <row r="3" spans="2:16" x14ac:dyDescent="0.25">
      <c r="B3" s="34" t="s">
        <v>17</v>
      </c>
      <c r="C3" s="34"/>
      <c r="D3" s="34"/>
      <c r="E3" s="34"/>
      <c r="F3" s="34"/>
      <c r="G3" s="34"/>
      <c r="H3" s="34"/>
      <c r="I3" s="34"/>
    </row>
    <row r="4" spans="2:16" ht="14.25" customHeight="1" x14ac:dyDescent="0.25">
      <c r="B4" s="108" t="s">
        <v>419</v>
      </c>
      <c r="C4" s="108"/>
      <c r="D4" s="108"/>
      <c r="E4" s="108"/>
      <c r="F4" s="108"/>
      <c r="G4" s="108"/>
      <c r="H4" s="108"/>
      <c r="I4" s="108"/>
      <c r="P4" s="2"/>
    </row>
    <row r="5" spans="2:16" ht="14.25" customHeight="1" x14ac:dyDescent="0.25">
      <c r="B5" s="108"/>
      <c r="C5" s="108"/>
      <c r="D5" s="108"/>
      <c r="E5" s="108"/>
      <c r="F5" s="108"/>
      <c r="G5" s="108"/>
      <c r="H5" s="108"/>
      <c r="I5" s="108"/>
    </row>
    <row r="6" spans="2:16" x14ac:dyDescent="0.25">
      <c r="B6" s="108"/>
      <c r="C6" s="108"/>
      <c r="D6" s="108"/>
      <c r="E6" s="108"/>
      <c r="F6" s="108"/>
      <c r="G6" s="108"/>
      <c r="H6" s="108"/>
      <c r="I6" s="108"/>
    </row>
    <row r="7" spans="2:16" x14ac:dyDescent="0.25">
      <c r="B7" s="108"/>
      <c r="C7" s="108"/>
      <c r="D7" s="108"/>
      <c r="E7" s="108"/>
      <c r="F7" s="108"/>
      <c r="G7" s="108"/>
      <c r="H7" s="108"/>
      <c r="I7" s="108"/>
    </row>
    <row r="8" spans="2:16" x14ac:dyDescent="0.25">
      <c r="B8" s="108"/>
      <c r="C8" s="108"/>
      <c r="D8" s="108"/>
      <c r="E8" s="108"/>
      <c r="F8" s="108"/>
      <c r="G8" s="108"/>
      <c r="H8" s="108"/>
      <c r="I8" s="108"/>
    </row>
    <row r="9" spans="2:16" x14ac:dyDescent="0.25">
      <c r="B9" s="108"/>
      <c r="C9" s="108"/>
      <c r="D9" s="108"/>
      <c r="E9" s="108"/>
      <c r="F9" s="108"/>
      <c r="G9" s="108"/>
      <c r="H9" s="108"/>
      <c r="I9" s="108"/>
    </row>
    <row r="10" spans="2:16" x14ac:dyDescent="0.25">
      <c r="B10" s="108"/>
      <c r="C10" s="108"/>
      <c r="D10" s="108"/>
      <c r="E10" s="108"/>
      <c r="F10" s="108"/>
      <c r="G10" s="108"/>
      <c r="H10" s="108"/>
      <c r="I10" s="108"/>
    </row>
    <row r="11" spans="2:16" x14ac:dyDescent="0.25">
      <c r="B11" s="108"/>
      <c r="C11" s="108"/>
      <c r="D11" s="108"/>
      <c r="E11" s="108"/>
      <c r="F11" s="108"/>
      <c r="G11" s="108"/>
      <c r="H11" s="108"/>
      <c r="I11" s="108"/>
    </row>
    <row r="12" spans="2:16" x14ac:dyDescent="0.25">
      <c r="B12" s="108"/>
      <c r="C12" s="108"/>
      <c r="D12" s="108"/>
      <c r="E12" s="108"/>
      <c r="F12" s="108"/>
      <c r="G12" s="108"/>
      <c r="H12" s="108"/>
      <c r="I12" s="108"/>
    </row>
    <row r="13" spans="2:16" x14ac:dyDescent="0.25">
      <c r="B13" s="108"/>
      <c r="C13" s="108"/>
      <c r="D13" s="108"/>
      <c r="E13" s="108"/>
      <c r="F13" s="108"/>
      <c r="G13" s="108"/>
      <c r="H13" s="108"/>
      <c r="I13" s="108"/>
    </row>
    <row r="14" spans="2:16" x14ac:dyDescent="0.25">
      <c r="B14" s="108"/>
      <c r="C14" s="108"/>
      <c r="D14" s="108"/>
      <c r="E14" s="108"/>
      <c r="F14" s="108"/>
      <c r="G14" s="108"/>
      <c r="H14" s="108"/>
      <c r="I14" s="108"/>
    </row>
    <row r="15" spans="2:16" x14ac:dyDescent="0.25">
      <c r="B15" s="108"/>
      <c r="C15" s="108"/>
      <c r="D15" s="108"/>
      <c r="E15" s="108"/>
      <c r="F15" s="108"/>
      <c r="G15" s="108"/>
      <c r="H15" s="108"/>
      <c r="I15" s="108"/>
    </row>
    <row r="16" spans="2:16" x14ac:dyDescent="0.25">
      <c r="B16" s="108"/>
      <c r="C16" s="108"/>
      <c r="D16" s="108"/>
      <c r="E16" s="108"/>
      <c r="F16" s="108"/>
      <c r="G16" s="108"/>
      <c r="H16" s="108"/>
      <c r="I16" s="108"/>
    </row>
    <row r="17" spans="2:9" x14ac:dyDescent="0.25">
      <c r="B17" s="108"/>
      <c r="C17" s="108"/>
      <c r="D17" s="108"/>
      <c r="E17" s="108"/>
      <c r="F17" s="108"/>
      <c r="G17" s="108"/>
      <c r="H17" s="108"/>
      <c r="I17" s="108"/>
    </row>
    <row r="18" spans="2:9" x14ac:dyDescent="0.25">
      <c r="B18" s="108"/>
      <c r="C18" s="108"/>
      <c r="D18" s="108"/>
      <c r="E18" s="108"/>
      <c r="F18" s="108"/>
      <c r="G18" s="108"/>
      <c r="H18" s="108"/>
      <c r="I18" s="108"/>
    </row>
    <row r="19" spans="2:9" x14ac:dyDescent="0.25">
      <c r="B19" s="108"/>
      <c r="C19" s="108"/>
      <c r="D19" s="108"/>
      <c r="E19" s="108"/>
      <c r="F19" s="108"/>
      <c r="G19" s="108"/>
      <c r="H19" s="108"/>
      <c r="I19" s="108"/>
    </row>
    <row r="20" spans="2:9" x14ac:dyDescent="0.25">
      <c r="B20" s="108"/>
      <c r="C20" s="108"/>
      <c r="D20" s="108"/>
      <c r="E20" s="108"/>
      <c r="F20" s="108"/>
      <c r="G20" s="108"/>
      <c r="H20" s="108"/>
      <c r="I20" s="108"/>
    </row>
    <row r="21" spans="2:9" x14ac:dyDescent="0.25">
      <c r="B21" s="108"/>
      <c r="C21" s="108"/>
      <c r="D21" s="108"/>
      <c r="E21" s="108"/>
      <c r="F21" s="108"/>
      <c r="G21" s="108"/>
      <c r="H21" s="108"/>
      <c r="I21" s="108"/>
    </row>
    <row r="22" spans="2:9" x14ac:dyDescent="0.25">
      <c r="B22" s="108"/>
      <c r="C22" s="108"/>
      <c r="D22" s="108"/>
      <c r="E22" s="108"/>
      <c r="F22" s="108"/>
      <c r="G22" s="108"/>
      <c r="H22" s="108"/>
      <c r="I22" s="108"/>
    </row>
  </sheetData>
  <sheetProtection password="84A1" sheet="1" objects="1" scenarios="1"/>
  <mergeCells count="1">
    <mergeCell ref="B4:I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Annex I Group</vt:lpstr>
      <vt:lpstr>Annex II Group</vt:lpstr>
      <vt:lpstr>Annex VI Group</vt:lpstr>
      <vt:lpstr>Disclaimer</vt:lpstr>
      <vt:lpstr>Disclaimer!OLE_LINK1</vt:lpstr>
      <vt:lpstr>'Annex I Group'!Print_Area</vt:lpstr>
      <vt:lpstr>'Annex II Group'!Print_Area</vt:lpstr>
      <vt:lpstr>'Annex VI Group'!Print_Area</vt:lpstr>
    </vt:vector>
  </TitlesOfParts>
  <Company>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Kakunze, O. (Olivier)</dc:creator>
  <cp:lastModifiedBy>Chu, F.Y. (Fong Yuen)</cp:lastModifiedBy>
  <cp:lastPrinted>2016-02-02T14:30:46Z</cp:lastPrinted>
  <dcterms:created xsi:type="dcterms:W3CDTF">2015-03-11T14:26:11Z</dcterms:created>
  <dcterms:modified xsi:type="dcterms:W3CDTF">2016-03-01T14:16:57Z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