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2020\09\"/>
    </mc:Choice>
  </mc:AlternateContent>
  <xr:revisionPtr revIDLastSave="0" documentId="8_{88B093FF-712B-4745-BCB8-6C5738A6D5CB}" xr6:coauthVersionLast="45" xr6:coauthVersionMax="45" xr10:uidLastSave="{00000000-0000-0000-0000-000000000000}"/>
  <bookViews>
    <workbookView xWindow="-120" yWindow="-120" windowWidth="29040" windowHeight="15840"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F224" i="8" s="1"/>
  <c r="H30" i="2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1" i="11"/>
  <c r="F180" i="11"/>
  <c r="D179" i="11"/>
  <c r="G184" i="11" s="1"/>
  <c r="C179" i="11"/>
  <c r="F185" i="11" s="1"/>
  <c r="G178" i="11"/>
  <c r="F177" i="11"/>
  <c r="G175" i="11"/>
  <c r="F175" i="11"/>
  <c r="G174" i="11"/>
  <c r="F173" i="11"/>
  <c r="G171" i="11"/>
  <c r="F171" i="11"/>
  <c r="G163" i="11"/>
  <c r="F162" i="11"/>
  <c r="G159" i="11"/>
  <c r="F158" i="11"/>
  <c r="D157" i="11"/>
  <c r="G162" i="11" s="1"/>
  <c r="C157" i="11"/>
  <c r="F163" i="11" s="1"/>
  <c r="G156" i="11"/>
  <c r="F155" i="11"/>
  <c r="G153" i="11"/>
  <c r="F153" i="11"/>
  <c r="G152" i="11"/>
  <c r="F151" i="11"/>
  <c r="G149" i="11"/>
  <c r="F149" i="11"/>
  <c r="D144" i="11"/>
  <c r="G143" i="11" s="1"/>
  <c r="C144" i="11"/>
  <c r="F141" i="11" s="1"/>
  <c r="G142" i="11"/>
  <c r="G141" i="11"/>
  <c r="G140" i="11"/>
  <c r="F140" i="11"/>
  <c r="G138" i="11"/>
  <c r="G137" i="11"/>
  <c r="G136" i="11"/>
  <c r="F136" i="11"/>
  <c r="G135" i="11"/>
  <c r="G134" i="11"/>
  <c r="G133" i="11"/>
  <c r="G132" i="11"/>
  <c r="F132" i="11"/>
  <c r="G131" i="11"/>
  <c r="G130" i="11"/>
  <c r="G129" i="11"/>
  <c r="G128" i="11"/>
  <c r="F128" i="11"/>
  <c r="G127" i="11"/>
  <c r="G126" i="11"/>
  <c r="G125" i="11"/>
  <c r="G124" i="11"/>
  <c r="F124" i="11"/>
  <c r="G123" i="11"/>
  <c r="G122" i="11"/>
  <c r="G121" i="11"/>
  <c r="G120" i="11"/>
  <c r="F120" i="11"/>
  <c r="C59" i="11"/>
  <c r="C55" i="11"/>
  <c r="C26" i="11"/>
  <c r="F158" i="10"/>
  <c r="F155" i="10"/>
  <c r="F154" i="10"/>
  <c r="C152" i="10"/>
  <c r="F157" i="10" s="1"/>
  <c r="F151" i="10"/>
  <c r="F148" i="10"/>
  <c r="C82" i="10"/>
  <c r="C78" i="10"/>
  <c r="C49" i="10"/>
  <c r="C42" i="10"/>
  <c r="F41" i="10" s="1"/>
  <c r="D37" i="10"/>
  <c r="G35" i="10" s="1"/>
  <c r="C37" i="10"/>
  <c r="F36" i="10" s="1"/>
  <c r="G36" i="10"/>
  <c r="F35" i="10"/>
  <c r="G33" i="10"/>
  <c r="F33" i="10"/>
  <c r="G32" i="10"/>
  <c r="F31" i="10"/>
  <c r="G29" i="10"/>
  <c r="F29" i="10"/>
  <c r="G28" i="10"/>
  <c r="F27" i="10"/>
  <c r="G25" i="10"/>
  <c r="F25" i="10"/>
  <c r="G24" i="10"/>
  <c r="F23" i="10"/>
  <c r="G356" i="9"/>
  <c r="F356" i="9"/>
  <c r="G355" i="9"/>
  <c r="F354" i="9"/>
  <c r="G352" i="9"/>
  <c r="F352" i="9"/>
  <c r="G351" i="9"/>
  <c r="D350" i="9"/>
  <c r="G354" i="9" s="1"/>
  <c r="C350" i="9"/>
  <c r="F355" i="9" s="1"/>
  <c r="G349" i="9"/>
  <c r="F349" i="9"/>
  <c r="G348" i="9"/>
  <c r="F347" i="9"/>
  <c r="G346" i="9"/>
  <c r="F346" i="9"/>
  <c r="G345" i="9"/>
  <c r="F345" i="9"/>
  <c r="G344" i="9"/>
  <c r="F344" i="9"/>
  <c r="F343" i="9"/>
  <c r="G342" i="9"/>
  <c r="F342" i="9"/>
  <c r="G334" i="9"/>
  <c r="F334" i="9"/>
  <c r="G333" i="9"/>
  <c r="F332" i="9"/>
  <c r="G330" i="9"/>
  <c r="F330" i="9"/>
  <c r="G329" i="9"/>
  <c r="D328" i="9"/>
  <c r="G332" i="9" s="1"/>
  <c r="C328" i="9"/>
  <c r="F333" i="9" s="1"/>
  <c r="G327" i="9"/>
  <c r="F327" i="9"/>
  <c r="G326" i="9"/>
  <c r="F325" i="9"/>
  <c r="G324" i="9"/>
  <c r="F324" i="9"/>
  <c r="G323" i="9"/>
  <c r="F323" i="9"/>
  <c r="G322" i="9"/>
  <c r="F321" i="9"/>
  <c r="G320" i="9"/>
  <c r="F320" i="9"/>
  <c r="D315" i="9"/>
  <c r="G314" i="9" s="1"/>
  <c r="C315" i="9"/>
  <c r="F314" i="9"/>
  <c r="F313" i="9"/>
  <c r="F312" i="9"/>
  <c r="F311" i="9"/>
  <c r="F310" i="9"/>
  <c r="F309" i="9"/>
  <c r="F308" i="9"/>
  <c r="G307" i="9"/>
  <c r="F307" i="9"/>
  <c r="F306" i="9"/>
  <c r="F305" i="9"/>
  <c r="F304" i="9"/>
  <c r="G303" i="9"/>
  <c r="F303" i="9"/>
  <c r="F302" i="9"/>
  <c r="F301" i="9"/>
  <c r="F300" i="9"/>
  <c r="G299" i="9"/>
  <c r="F299" i="9"/>
  <c r="F298" i="9"/>
  <c r="F297" i="9"/>
  <c r="F296" i="9"/>
  <c r="G295" i="9"/>
  <c r="F295" i="9"/>
  <c r="F294" i="9"/>
  <c r="F293" i="9"/>
  <c r="F292" i="9"/>
  <c r="F315" i="9" s="1"/>
  <c r="G291" i="9"/>
  <c r="F291" i="9"/>
  <c r="F255" i="9"/>
  <c r="F253" i="9"/>
  <c r="F251" i="9"/>
  <c r="D249" i="9"/>
  <c r="G255" i="9" s="1"/>
  <c r="C249" i="9"/>
  <c r="F252" i="9" s="1"/>
  <c r="F248" i="9"/>
  <c r="F246" i="9"/>
  <c r="F245" i="9"/>
  <c r="F244" i="9"/>
  <c r="F242" i="9"/>
  <c r="G241" i="9"/>
  <c r="F241" i="9"/>
  <c r="F233" i="9"/>
  <c r="F231" i="9"/>
  <c r="F229" i="9"/>
  <c r="D227" i="9"/>
  <c r="G233" i="9" s="1"/>
  <c r="C227" i="9"/>
  <c r="F230" i="9" s="1"/>
  <c r="F226" i="9"/>
  <c r="F224" i="9"/>
  <c r="F223" i="9"/>
  <c r="F222" i="9"/>
  <c r="F220" i="9"/>
  <c r="G219" i="9"/>
  <c r="F219" i="9"/>
  <c r="D214" i="9"/>
  <c r="G211" i="9" s="1"/>
  <c r="C214" i="9"/>
  <c r="G213" i="9"/>
  <c r="F213" i="9"/>
  <c r="G212" i="9"/>
  <c r="F212" i="9"/>
  <c r="F211" i="9"/>
  <c r="G210" i="9"/>
  <c r="F210" i="9"/>
  <c r="G209" i="9"/>
  <c r="F209" i="9"/>
  <c r="G208" i="9"/>
  <c r="F208" i="9"/>
  <c r="F207" i="9"/>
  <c r="G206" i="9"/>
  <c r="F206" i="9"/>
  <c r="G205" i="9"/>
  <c r="F205" i="9"/>
  <c r="G204" i="9"/>
  <c r="F204" i="9"/>
  <c r="F203" i="9"/>
  <c r="G202" i="9"/>
  <c r="F202" i="9"/>
  <c r="G201" i="9"/>
  <c r="F201" i="9"/>
  <c r="G200" i="9"/>
  <c r="F200" i="9"/>
  <c r="F199" i="9"/>
  <c r="G198" i="9"/>
  <c r="F198" i="9"/>
  <c r="G197" i="9"/>
  <c r="F197" i="9"/>
  <c r="G196" i="9"/>
  <c r="F196" i="9"/>
  <c r="F195" i="9"/>
  <c r="G194" i="9"/>
  <c r="F194" i="9"/>
  <c r="G193" i="9"/>
  <c r="F193" i="9"/>
  <c r="G192"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G17" i="21" s="1"/>
  <c r="D28" i="9"/>
  <c r="F26" i="9"/>
  <c r="F23" i="9"/>
  <c r="F20" i="9"/>
  <c r="F19" i="9"/>
  <c r="F18" i="9"/>
  <c r="C15" i="9"/>
  <c r="F25" i="9" s="1"/>
  <c r="F13" i="9"/>
  <c r="F12" i="9"/>
  <c r="C299" i="8"/>
  <c r="C298" i="8"/>
  <c r="C297" i="8"/>
  <c r="C296" i="8"/>
  <c r="C295" i="8"/>
  <c r="C294" i="8"/>
  <c r="C291" i="8"/>
  <c r="C289" i="8"/>
  <c r="C288" i="8"/>
  <c r="G227" i="8"/>
  <c r="G226" i="8"/>
  <c r="G225" i="8"/>
  <c r="G224" i="8"/>
  <c r="G223" i="8"/>
  <c r="G222" i="8"/>
  <c r="G221" i="8"/>
  <c r="C220" i="8"/>
  <c r="G219" i="8"/>
  <c r="G220" i="8" s="1"/>
  <c r="F219" i="8"/>
  <c r="G218" i="8"/>
  <c r="F218" i="8"/>
  <c r="G217" i="8"/>
  <c r="F217" i="8"/>
  <c r="F220" i="8" s="1"/>
  <c r="F213" i="8"/>
  <c r="F212" i="8"/>
  <c r="F211" i="8"/>
  <c r="F210" i="8"/>
  <c r="F209" i="8"/>
  <c r="C208" i="8"/>
  <c r="F215" i="8" s="1"/>
  <c r="C207" i="8"/>
  <c r="F206" i="8"/>
  <c r="F205" i="8"/>
  <c r="F204" i="8"/>
  <c r="F203" i="8"/>
  <c r="F202" i="8"/>
  <c r="F201" i="8"/>
  <c r="F199" i="8"/>
  <c r="F198" i="8"/>
  <c r="F197" i="8"/>
  <c r="F196" i="8"/>
  <c r="F195" i="8"/>
  <c r="F194" i="8"/>
  <c r="F193" i="8"/>
  <c r="F207" i="8" s="1"/>
  <c r="C179" i="8"/>
  <c r="F180" i="8" s="1"/>
  <c r="D167" i="8"/>
  <c r="C167" i="8"/>
  <c r="F164" i="8" s="1"/>
  <c r="G166" i="8"/>
  <c r="G165" i="8"/>
  <c r="G164" i="8"/>
  <c r="G167" i="8" s="1"/>
  <c r="G161" i="8"/>
  <c r="G160" i="8"/>
  <c r="G159" i="8"/>
  <c r="G157" i="8"/>
  <c r="G156" i="8"/>
  <c r="D155" i="8"/>
  <c r="G162" i="8" s="1"/>
  <c r="C155" i="8"/>
  <c r="F159" i="8" s="1"/>
  <c r="G154" i="8"/>
  <c r="G153" i="8"/>
  <c r="G152" i="8"/>
  <c r="G151" i="8"/>
  <c r="G150" i="8"/>
  <c r="G149" i="8"/>
  <c r="G148" i="8"/>
  <c r="G147" i="8"/>
  <c r="G146" i="8"/>
  <c r="G145" i="8"/>
  <c r="G144" i="8"/>
  <c r="G143" i="8"/>
  <c r="G142" i="8"/>
  <c r="G141" i="8"/>
  <c r="G140" i="8"/>
  <c r="G155" i="8" s="1"/>
  <c r="G139" i="8"/>
  <c r="G138" i="8"/>
  <c r="G135" i="8"/>
  <c r="F134" i="8"/>
  <c r="G131" i="8"/>
  <c r="F130" i="8"/>
  <c r="D129" i="8"/>
  <c r="G134" i="8" s="1"/>
  <c r="C129" i="8"/>
  <c r="F135" i="8" s="1"/>
  <c r="G128" i="8"/>
  <c r="F127" i="8"/>
  <c r="F125" i="8"/>
  <c r="G124" i="8"/>
  <c r="F123" i="8"/>
  <c r="F121" i="8"/>
  <c r="G120" i="8"/>
  <c r="F119" i="8"/>
  <c r="G117" i="8"/>
  <c r="F117" i="8"/>
  <c r="G116" i="8"/>
  <c r="F115" i="8"/>
  <c r="G113" i="8"/>
  <c r="F113" i="8"/>
  <c r="G112" i="8"/>
  <c r="F105" i="8"/>
  <c r="G104" i="8"/>
  <c r="G103" i="8"/>
  <c r="G102" i="8"/>
  <c r="F101" i="8"/>
  <c r="D101" i="8"/>
  <c r="D100" i="8"/>
  <c r="G99" i="8" s="1"/>
  <c r="C100" i="8"/>
  <c r="F102" i="8" s="1"/>
  <c r="G98" i="8"/>
  <c r="G96" i="8"/>
  <c r="G94" i="8"/>
  <c r="G82" i="8"/>
  <c r="F82" i="8"/>
  <c r="G81" i="8"/>
  <c r="G80" i="8"/>
  <c r="F80" i="8"/>
  <c r="G79" i="8"/>
  <c r="F79" i="8"/>
  <c r="F78" i="8"/>
  <c r="D78" i="8"/>
  <c r="G78" i="8" s="1"/>
  <c r="D77" i="8"/>
  <c r="C77" i="8"/>
  <c r="F81" i="8" s="1"/>
  <c r="G76" i="8"/>
  <c r="F76" i="8"/>
  <c r="G75" i="8"/>
  <c r="F75" i="8"/>
  <c r="G74" i="8"/>
  <c r="F74" i="8"/>
  <c r="G73" i="8"/>
  <c r="F73" i="8"/>
  <c r="G72" i="8"/>
  <c r="F72" i="8"/>
  <c r="G71" i="8"/>
  <c r="F71" i="8"/>
  <c r="G70" i="8"/>
  <c r="G77" i="8" s="1"/>
  <c r="F70" i="8"/>
  <c r="F77" i="8" s="1"/>
  <c r="C58" i="8"/>
  <c r="F59" i="8" s="1"/>
  <c r="C300" i="8"/>
  <c r="C293" i="8"/>
  <c r="F292" i="8"/>
  <c r="D292" i="8"/>
  <c r="C292" i="8"/>
  <c r="D293" i="8"/>
  <c r="D290" i="8"/>
  <c r="D300" i="8"/>
  <c r="C290" i="8"/>
  <c r="F221" i="8" l="1"/>
  <c r="F225" i="8"/>
  <c r="F222" i="8"/>
  <c r="F226" i="8"/>
  <c r="D45" i="8"/>
  <c r="F223" i="8"/>
  <c r="F227" i="8"/>
  <c r="F139" i="8"/>
  <c r="F158" i="8"/>
  <c r="F60" i="8"/>
  <c r="G223" i="9"/>
  <c r="F54" i="8"/>
  <c r="F61" i="8"/>
  <c r="F103" i="8"/>
  <c r="F132" i="8"/>
  <c r="F136" i="8"/>
  <c r="F141" i="8"/>
  <c r="F145" i="8"/>
  <c r="F149" i="8"/>
  <c r="F153" i="8"/>
  <c r="F156" i="8"/>
  <c r="F160" i="8"/>
  <c r="F165" i="8"/>
  <c r="F167" i="8" s="1"/>
  <c r="F174" i="8"/>
  <c r="F182" i="8"/>
  <c r="F159" i="10"/>
  <c r="F122" i="11"/>
  <c r="F126" i="11"/>
  <c r="F130" i="11"/>
  <c r="F134" i="11"/>
  <c r="F138" i="11"/>
  <c r="F142" i="11"/>
  <c r="F160" i="11"/>
  <c r="F182" i="11"/>
  <c r="F17" i="21"/>
  <c r="F181" i="8"/>
  <c r="G230" i="9"/>
  <c r="G121" i="8"/>
  <c r="G125" i="8"/>
  <c r="F175" i="8"/>
  <c r="F183" i="8"/>
  <c r="G220" i="9"/>
  <c r="G227" i="9" s="1"/>
  <c r="G224" i="9"/>
  <c r="G231" i="9"/>
  <c r="G242" i="9"/>
  <c r="G249" i="9" s="1"/>
  <c r="G246" i="9"/>
  <c r="G253" i="9"/>
  <c r="G292" i="9"/>
  <c r="G315" i="9" s="1"/>
  <c r="G296" i="9"/>
  <c r="G300" i="9"/>
  <c r="G304" i="9"/>
  <c r="G308" i="9"/>
  <c r="G312" i="9"/>
  <c r="G160" i="11"/>
  <c r="G182" i="11"/>
  <c r="F53" i="8"/>
  <c r="F96" i="8"/>
  <c r="G245" i="9"/>
  <c r="F55" i="8"/>
  <c r="F62" i="8"/>
  <c r="F97" i="8"/>
  <c r="G132" i="8"/>
  <c r="G136" i="8"/>
  <c r="F56" i="8"/>
  <c r="F63" i="8"/>
  <c r="G93" i="8"/>
  <c r="G97" i="8"/>
  <c r="F104" i="8"/>
  <c r="F114" i="8"/>
  <c r="F118" i="8"/>
  <c r="F122" i="8"/>
  <c r="F126" i="8"/>
  <c r="F133" i="8"/>
  <c r="F138" i="8"/>
  <c r="F142" i="8"/>
  <c r="F146" i="8"/>
  <c r="F150" i="8"/>
  <c r="F154" i="8"/>
  <c r="F157" i="8"/>
  <c r="F161" i="8"/>
  <c r="F166" i="8"/>
  <c r="F177" i="8"/>
  <c r="F184" i="8"/>
  <c r="F14" i="9"/>
  <c r="F15" i="9" s="1"/>
  <c r="F21" i="9"/>
  <c r="F221" i="9"/>
  <c r="F227" i="9" s="1"/>
  <c r="F225" i="9"/>
  <c r="F228" i="9"/>
  <c r="F232" i="9"/>
  <c r="F243" i="9"/>
  <c r="F249" i="9" s="1"/>
  <c r="F247" i="9"/>
  <c r="F250" i="9"/>
  <c r="F254" i="9"/>
  <c r="F331" i="9"/>
  <c r="F353" i="9"/>
  <c r="F22" i="10"/>
  <c r="F26" i="10"/>
  <c r="F30" i="10"/>
  <c r="F34" i="10"/>
  <c r="F153" i="10"/>
  <c r="F123" i="11"/>
  <c r="F127" i="11"/>
  <c r="F131" i="11"/>
  <c r="F135" i="11"/>
  <c r="F139" i="11"/>
  <c r="F143" i="11"/>
  <c r="F150" i="11"/>
  <c r="F157" i="11" s="1"/>
  <c r="F154" i="11"/>
  <c r="F161" i="11"/>
  <c r="F172" i="11"/>
  <c r="F179" i="11" s="1"/>
  <c r="F176" i="11"/>
  <c r="F183" i="11"/>
  <c r="F147" i="8"/>
  <c r="G252" i="9"/>
  <c r="G311" i="9"/>
  <c r="F93" i="8"/>
  <c r="F57" i="8"/>
  <c r="F64" i="8"/>
  <c r="F94" i="8"/>
  <c r="F98" i="8"/>
  <c r="G114" i="8"/>
  <c r="G129" i="8" s="1"/>
  <c r="G118" i="8"/>
  <c r="G122" i="8"/>
  <c r="G126" i="8"/>
  <c r="G133" i="8"/>
  <c r="F178" i="8"/>
  <c r="F185" i="8"/>
  <c r="F22" i="9"/>
  <c r="G221" i="9"/>
  <c r="G225" i="9"/>
  <c r="G228" i="9"/>
  <c r="G232" i="9"/>
  <c r="G243" i="9"/>
  <c r="G247" i="9"/>
  <c r="G250" i="9"/>
  <c r="G254" i="9"/>
  <c r="G293" i="9"/>
  <c r="G297" i="9"/>
  <c r="G301" i="9"/>
  <c r="G305" i="9"/>
  <c r="G309" i="9"/>
  <c r="G313" i="9"/>
  <c r="G331" i="9"/>
  <c r="G353" i="9"/>
  <c r="G22" i="10"/>
  <c r="G26" i="10"/>
  <c r="G30" i="10"/>
  <c r="G34" i="10"/>
  <c r="G139" i="11"/>
  <c r="G144" i="11" s="1"/>
  <c r="G150" i="11"/>
  <c r="G157" i="11" s="1"/>
  <c r="G154" i="11"/>
  <c r="G161" i="11"/>
  <c r="G172" i="11"/>
  <c r="G179" i="11" s="1"/>
  <c r="G176" i="11"/>
  <c r="G183" i="11"/>
  <c r="F143" i="8"/>
  <c r="F151" i="8"/>
  <c r="F162" i="8"/>
  <c r="F95" i="8"/>
  <c r="F99" i="8"/>
  <c r="G101" i="8"/>
  <c r="G105" i="8"/>
  <c r="G115" i="8"/>
  <c r="G119" i="8"/>
  <c r="G123" i="8"/>
  <c r="G127" i="8"/>
  <c r="G130" i="8"/>
  <c r="G158" i="8"/>
  <c r="F187" i="8"/>
  <c r="F200" i="8"/>
  <c r="F208" i="8" s="1"/>
  <c r="F214" i="8"/>
  <c r="F16" i="9"/>
  <c r="F24" i="9"/>
  <c r="G191" i="9"/>
  <c r="G214" i="9" s="1"/>
  <c r="G195" i="9"/>
  <c r="G199" i="9"/>
  <c r="G203" i="9"/>
  <c r="G207" i="9"/>
  <c r="G222" i="9"/>
  <c r="G226" i="9"/>
  <c r="G229" i="9"/>
  <c r="G244" i="9"/>
  <c r="G248" i="9"/>
  <c r="G251" i="9"/>
  <c r="G294" i="9"/>
  <c r="G298" i="9"/>
  <c r="G302" i="9"/>
  <c r="G306" i="9"/>
  <c r="G310" i="9"/>
  <c r="G321" i="9"/>
  <c r="G328" i="9" s="1"/>
  <c r="G325" i="9"/>
  <c r="G343" i="9"/>
  <c r="G350" i="9" s="1"/>
  <c r="G347" i="9"/>
  <c r="G23" i="10"/>
  <c r="G27" i="10"/>
  <c r="G31" i="10"/>
  <c r="F40" i="10"/>
  <c r="F149" i="10"/>
  <c r="F152" i="10" s="1"/>
  <c r="F156" i="10"/>
  <c r="G151" i="11"/>
  <c r="G155" i="11"/>
  <c r="G158" i="11"/>
  <c r="G173" i="11"/>
  <c r="G177" i="11"/>
  <c r="G180" i="11"/>
  <c r="F186" i="8"/>
  <c r="F39" i="10"/>
  <c r="F42" i="10" s="1"/>
  <c r="G95" i="8"/>
  <c r="F112" i="8"/>
  <c r="F116" i="8"/>
  <c r="F120" i="8"/>
  <c r="F124" i="8"/>
  <c r="F128" i="8"/>
  <c r="F131" i="8"/>
  <c r="F140" i="8"/>
  <c r="F144" i="8"/>
  <c r="F148" i="8"/>
  <c r="F152" i="8"/>
  <c r="F17" i="9"/>
  <c r="F322" i="9"/>
  <c r="F328" i="9" s="1"/>
  <c r="F326" i="9"/>
  <c r="F329" i="9"/>
  <c r="F348" i="9"/>
  <c r="F350" i="9" s="1"/>
  <c r="F351" i="9"/>
  <c r="F24" i="10"/>
  <c r="F28" i="10"/>
  <c r="F32" i="10"/>
  <c r="F150" i="10"/>
  <c r="F121" i="11"/>
  <c r="F144" i="11" s="1"/>
  <c r="F125" i="11"/>
  <c r="F129" i="11"/>
  <c r="F133" i="11"/>
  <c r="F137" i="11"/>
  <c r="F152" i="11"/>
  <c r="F156" i="11"/>
  <c r="F159" i="11"/>
  <c r="F174" i="11"/>
  <c r="F178" i="11"/>
  <c r="F181" i="11"/>
  <c r="F155" i="8" l="1"/>
  <c r="G100" i="8"/>
  <c r="F129" i="8"/>
  <c r="G37" i="10"/>
  <c r="F37" i="10"/>
  <c r="F58" i="8"/>
  <c r="F179" i="8"/>
  <c r="F100" i="8"/>
</calcChain>
</file>

<file path=xl/sharedStrings.xml><?xml version="1.0" encoding="utf-8"?>
<sst xmlns="http://schemas.openxmlformats.org/spreadsheetml/2006/main" count="2581" uniqueCount="1864">
  <si>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</si>
  <si>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</si>
  <si>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</si>
  <si>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</si>
  <si>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</si>
  <si>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</si>
  <si>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</si>
  <si>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</si>
  <si>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</si>
  <si>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</si>
  <si>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</si>
  <si>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</si>
  <si>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</si>
  <si>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</si>
  <si>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</si>
  <si>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</si>
  <si>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</si>
  <si>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</si>
  <si>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</si>
  <si>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</si>
  <si>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</si>
  <si>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</si>
  <si>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</si>
  <si>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</si>
  <si>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</si>
  <si>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</si>
  <si>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</si>
  <si>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</si>
  <si>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</si>
  <si>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</si>
  <si>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</si>
  <si>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</si>
  <si>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</si>
  <si>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</si>
  <si>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</si>
  <si>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</si>
  <si>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</si>
  <si>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</si>
  <si>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</si>
  <si>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</si>
  <si>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</si>
  <si>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</si>
  <si>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</si>
  <si>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</si>
  <si>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</si>
  <si>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</si>
  <si>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</si>
  <si>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</si>
  <si>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</si>
  <si>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</si>
  <si>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</si>
  <si>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</si>
  <si>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</si>
  <si>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</si>
  <si>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</si>
  <si>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</si>
  <si>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</si>
  <si>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</si>
  <si>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</si>
  <si>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</si>
  <si>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</si>
  <si>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</si>
  <si>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</si>
  <si>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</si>
  <si>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</si>
  <si>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</si>
  <si>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</si>
  <si>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</si>
  <si>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</si>
  <si>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</si>
  <si>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</si>
  <si>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</si>
  <si>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</si>
  <si>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</si>
  <si>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</si>
  <si>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</si>
  <si>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</si>
  <si>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</si>
  <si>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</si>
  <si>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</si>
  <si>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</si>
  <si>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</si>
  <si>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</si>
  <si>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</si>
  <si>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</si>
  <si>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</si>
  <si>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</si>
  <si>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</si>
  <si>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</si>
  <si>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</si>
  <si>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</si>
  <si>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</si>
  <si>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</si>
  <si>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</si>
  <si>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</si>
  <si>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</si>
  <si>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</si>
  <si>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</si>
  <si>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</si>
  <si>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</si>
  <si>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</si>
  <si>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</si>
  <si>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</si>
  <si>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</si>
  <si>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</si>
  <si>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</si>
  <si>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</si>
  <si>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</si>
  <si>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</si>
  <si>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</si>
  <si>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</si>
  <si>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</si>
  <si>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</si>
  <si>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</si>
  <si>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</si>
  <si>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</si>
  <si>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</si>
  <si>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</si>
  <si>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</si>
  <si>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</si>
  <si>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</si>
  <si>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</si>
  <si>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</si>
  <si>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</si>
  <si>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</si>
  <si>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</si>
  <si>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</si>
  <si>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</si>
  <si>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</si>
  <si>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</si>
  <si>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</si>
  <si>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</si>
  <si>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</si>
  <si>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</si>
  <si>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</si>
  <si>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</si>
  <si>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</si>
  <si>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</si>
  <si>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</si>
  <si>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</si>
  <si>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</si>
  <si>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</si>
  <si>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</si>
  <si>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</si>
  <si>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</si>
  <si>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</si>
  <si>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</si>
  <si>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</si>
  <si>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</si>
  <si>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</si>
  <si>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</si>
  <si>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</si>
  <si>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</si>
  <si>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</si>
  <si>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</si>
  <si>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</si>
  <si>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</si>
  <si>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</si>
  <si>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</si>
  <si>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</si>
  <si>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</si>
  <si>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</si>
  <si>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</si>
  <si>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</si>
  <si>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</si>
  <si>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</si>
  <si>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</si>
  <si>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</si>
  <si>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</si>
  <si>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</si>
  <si>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</si>
  <si>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</si>
  <si>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</si>
  <si>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</si>
  <si>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</si>
  <si>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</si>
  <si>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</si>
  <si>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</si>
  <si>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</si>
  <si>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</si>
  <si>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</si>
  <si>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</si>
  <si>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</si>
  <si>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</si>
  <si>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</si>
  <si>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</si>
  <si>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</si>
  <si>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</si>
  <si>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</si>
  <si>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</si>
  <si>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</si>
  <si>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</si>
  <si>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</si>
  <si>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</si>
  <si>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</si>
  <si>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</si>
  <si>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</si>
  <si>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</si>
  <si>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</si>
  <si>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</si>
  <si>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</si>
  <si>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</si>
  <si>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</si>
  <si>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</si>
  <si>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</si>
  <si>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</si>
  <si>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</si>
  <si>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</si>
  <si>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</si>
  <si>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</si>
  <si>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</si>
  <si>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</si>
  <si>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</si>
  <si>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</si>
  <si>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</si>
  <si>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</si>
  <si>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</si>
  <si>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</si>
  <si>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</si>
  <si>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</si>
  <si>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</si>
  <si>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</si>
  <si>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</si>
  <si>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</si>
  <si>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</si>
  <si>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</si>
  <si>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</si>
  <si>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</si>
  <si>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</si>
  <si>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</si>
  <si>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</si>
  <si>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</si>
  <si>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</si>
  <si>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</si>
  <si>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</si>
  <si>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</si>
  <si>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</si>
  <si>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</si>
  <si>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</si>
  <si>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</si>
  <si>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</si>
  <si>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</si>
  <si>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</si>
  <si>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</si>
  <si>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</si>
  <si>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</si>
  <si>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</si>
  <si>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</si>
  <si>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</si>
  <si>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</si>
  <si>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</si>
  <si>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</si>
  <si>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</si>
  <si>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</si>
  <si>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</si>
  <si>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</si>
  <si>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</si>
  <si>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</si>
  <si>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</si>
  <si>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</si>
  <si>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</si>
  <si>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</si>
  <si>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</si>
  <si>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</si>
  <si>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</si>
  <si>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</si>
  <si>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</si>
  <si>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</si>
  <si>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</si>
  <si>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</si>
  <si>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</si>
  <si>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</si>
  <si>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</si>
  <si>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</si>
  <si>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</si>
  <si>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</si>
  <si>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</si>
  <si>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</si>
  <si>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</si>
  <si>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</si>
  <si>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</si>
  <si>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</si>
  <si>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</si>
  <si>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</si>
  <si>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</si>
  <si>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</si>
  <si>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</si>
  <si>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</si>
  <si>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</si>
  <si>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</si>
  <si>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</si>
  <si>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</si>
  <si>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</si>
  <si>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</si>
  <si>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</si>
  <si>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</si>
  <si>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</si>
  <si>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</si>
  <si>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</si>
  <si>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</si>
  <si>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</si>
  <si>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</si>
  <si>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</si>
  <si>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</si>
  <si>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</si>
  <si>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</si>
  <si>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</si>
  <si>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</si>
  <si>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</si>
  <si>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</si>
  <si>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</si>
  <si>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</si>
  <si>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</si>
  <si>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</si>
  <si>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</si>
  <si>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</si>
  <si>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</si>
  <si>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</si>
  <si>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</si>
  <si>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</si>
  <si>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</si>
  <si>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</si>
  <si>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</si>
  <si>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</si>
  <si>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</si>
  <si>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</si>
  <si>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</si>
  <si>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</si>
  <si>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</si>
  <si>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</si>
  <si>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</si>
  <si>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</si>
  <si>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</si>
  <si>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</si>
  <si>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</si>
  <si>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</si>
  <si>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</si>
  <si>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</si>
  <si>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</si>
  <si>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</si>
  <si>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</si>
  <si>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</si>
  <si>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</si>
  <si>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</si>
  <si>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</si>
  <si>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</si>
  <si>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</si>
  <si>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</si>
  <si>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</si>
  <si>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</si>
  <si>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</si>
  <si>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</si>
  <si>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</si>
  <si>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</si>
  <si>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</si>
  <si>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</si>
  <si>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</si>
  <si>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</si>
  <si>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</si>
  <si>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</si>
  <si>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</si>
  <si>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</si>
  <si>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</si>
  <si>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</si>
  <si>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</si>
  <si>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</si>
  <si>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</si>
  <si>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</si>
  <si>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</si>
  <si>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</si>
  <si>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</si>
  <si>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</si>
  <si>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</si>
  <si>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</si>
  <si>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</si>
  <si>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</si>
  <si>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</si>
  <si>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</si>
  <si>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</si>
  <si>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</si>
  <si>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</si>
  <si>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</si>
  <si>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</si>
  <si>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</si>
  <si>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</si>
  <si>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</si>
  <si>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</si>
  <si>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</si>
  <si>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</si>
  <si>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</si>
  <si>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</si>
  <si>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</si>
  <si>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</si>
  <si>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</si>
  <si>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</si>
  <si>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</si>
  <si>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</si>
  <si>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</si>
  <si>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</si>
  <si>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</si>
  <si>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</si>
  <si>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</si>
  <si>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</si>
  <si>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</si>
  <si>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</si>
  <si>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</si>
  <si>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</si>
  <si>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</si>
  <si>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</si>
  <si>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</si>
  <si>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</si>
  <si>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</si>
  <si>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</si>
  <si>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</si>
  <si>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</si>
  <si>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</si>
  <si>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</si>
  <si>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</si>
  <si>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</si>
  <si>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</si>
  <si>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</si>
  <si>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</si>
  <si>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</si>
  <si>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</si>
  <si>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</si>
  <si>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</si>
  <si>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</si>
  <si>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</si>
  <si>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</si>
  <si>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</si>
  <si>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</si>
  <si>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</si>
  <si>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</si>
  <si>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</si>
  <si>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</si>
  <si>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</si>
  <si>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</si>
  <si>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</si>
  <si>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</si>
  <si>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</si>
  <si>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</si>
  <si>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</si>
  <si>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</si>
  <si>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</si>
  <si>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</si>
  <si>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</si>
  <si>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</si>
  <si>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</si>
  <si>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</si>
  <si>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</si>
  <si>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</si>
  <si>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</si>
  <si>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</si>
  <si>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</si>
  <si>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</si>
  <si>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</si>
  <si>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</si>
  <si>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</si>
  <si>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</si>
  <si>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</si>
  <si>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</si>
  <si>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</si>
  <si>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</si>
  <si>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</si>
  <si>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</si>
  <si>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</si>
  <si>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</si>
  <si>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</si>
  <si>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</si>
  <si>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</si>
  <si>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</si>
  <si>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</si>
  <si>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</si>
  <si>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</si>
  <si>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</si>
  <si>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</si>
  <si>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</si>
  <si>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</si>
  <si>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</si>
  <si>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</si>
  <si>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</si>
  <si>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</si>
  <si>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</si>
  <si>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</si>
  <si>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</si>
  <si>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</si>
  <si>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</si>
  <si>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</si>
  <si>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</si>
  <si>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</si>
  <si>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</si>
  <si>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</si>
  <si>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</si>
  <si>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</si>
  <si>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</si>
  <si>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</si>
  <si>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</si>
  <si>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</si>
  <si>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</si>
  <si>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</si>
  <si>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</si>
  <si>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</si>
  <si>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</si>
  <si>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</si>
  <si>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</si>
  <si>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</si>
  <si>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</si>
  <si>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</si>
  <si>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</si>
  <si>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</si>
  <si>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</si>
  <si>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</si>
  <si>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</si>
  <si>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</si>
  <si>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</si>
  <si>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</si>
  <si>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</si>
  <si>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</si>
  <si>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</si>
  <si>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</si>
  <si>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</si>
  <si>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</si>
  <si>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</si>
  <si>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</si>
  <si>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</si>
  <si>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</si>
  <si>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</si>
  <si>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</si>
  <si>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</si>
  <si>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</si>
  <si>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</si>
  <si>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</si>
  <si>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</si>
  <si>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</si>
  <si>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</si>
  <si>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</si>
  <si>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</si>
  <si>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</si>
  <si>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</si>
  <si>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</si>
  <si>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</si>
  <si>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</si>
  <si>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</si>
  <si>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</si>
  <si>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</si>
  <si>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</si>
  <si>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</si>
  <si>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</si>
  <si>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</si>
  <si>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</si>
  <si>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</si>
  <si>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</si>
  <si>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</si>
  <si>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</si>
  <si>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</si>
  <si>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</si>
  <si>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</si>
  <si>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</si>
  <si>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</si>
  <si>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</si>
  <si>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</si>
  <si>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</si>
  <si>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</si>
  <si>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</si>
  <si>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</si>
  <si>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</si>
  <si>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</si>
  <si>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</si>
  <si>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</si>
  <si>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</si>
  <si>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</si>
  <si>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</si>
  <si>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</si>
  <si>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</si>
  <si>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</si>
  <si>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</si>
  <si>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</si>
  <si>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</si>
  <si>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</si>
  <si>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</si>
  <si>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</si>
  <si>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</si>
  <si>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</si>
  <si>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</si>
  <si>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</si>
  <si>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</si>
  <si>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</si>
  <si>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</si>
  <si>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</si>
  <si>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</si>
  <si>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</si>
  <si>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</si>
  <si>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</si>
  <si>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</si>
  <si>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</si>
  <si>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</si>
  <si>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</si>
  <si>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</si>
  <si>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</si>
  <si>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</si>
  <si>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</si>
  <si>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</si>
  <si>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</si>
  <si>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</si>
  <si>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</si>
  <si>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</si>
  <si>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</si>
  <si>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</si>
  <si>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</si>
  <si>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</si>
  <si>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</si>
  <si>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</si>
  <si>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</si>
  <si>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</si>
  <si>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</si>
  <si>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</si>
  <si>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</si>
  <si>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</si>
  <si>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</si>
  <si>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</si>
  <si>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</si>
  <si>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</si>
  <si>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</si>
  <si>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</si>
  <si>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</si>
  <si>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</si>
  <si>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</si>
  <si>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</si>
  <si>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</si>
  <si>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</si>
  <si>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</si>
  <si>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</si>
  <si>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</si>
  <si>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</si>
  <si>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</si>
  <si>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</si>
  <si>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</si>
  <si>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</si>
  <si>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</si>
  <si>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</si>
  <si>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</si>
  <si>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</si>
  <si>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</si>
  <si>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</si>
  <si>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</si>
  <si>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</si>
  <si>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</si>
  <si>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</si>
  <si>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</si>
  <si>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</si>
  <si>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</si>
  <si>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</si>
  <si>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</si>
  <si>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</si>
  <si>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</si>
  <si>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</si>
  <si>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</si>
  <si>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</si>
  <si>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</si>
  <si>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</si>
  <si>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</si>
  <si>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</si>
  <si>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</si>
  <si>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</si>
  <si>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</si>
  <si>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</si>
  <si>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</si>
  <si>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</si>
  <si>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</si>
  <si>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</si>
  <si>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</si>
  <si>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</si>
  <si>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</si>
  <si>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</si>
  <si>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</si>
  <si>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</si>
  <si>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</si>
  <si>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</si>
  <si>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</si>
  <si>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</si>
  <si>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</si>
  <si>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</si>
  <si>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</si>
  <si>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</si>
  <si>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</si>
  <si>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</si>
  <si>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</si>
  <si>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</si>
  <si>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</si>
  <si>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</si>
  <si>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</si>
  <si>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</si>
  <si>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</si>
  <si>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</si>
  <si>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</si>
  <si>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</si>
  <si>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</si>
  <si>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</si>
  <si>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</si>
  <si>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</si>
  <si>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</si>
  <si>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</si>
  <si>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</si>
  <si>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</si>
  <si>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</si>
  <si>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</si>
  <si>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</si>
  <si>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</si>
  <si>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</si>
  <si>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</si>
  <si>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</si>
  <si>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</si>
  <si>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</si>
  <si>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</si>
  <si>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</si>
  <si>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</si>
  <si>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</si>
  <si>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</si>
  <si>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</si>
  <si>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</si>
  <si>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</si>
  <si>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</si>
  <si>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</si>
  <si>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</si>
  <si>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</si>
  <si>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</si>
  <si>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</si>
  <si>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</si>
  <si>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</si>
  <si>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</si>
  <si>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</si>
  <si>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</si>
  <si>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</si>
  <si>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</si>
  <si>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</si>
  <si>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</si>
  <si>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</si>
  <si>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</si>
  <si>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</si>
  <si>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</si>
  <si>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</si>
  <si>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</si>
  <si>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</si>
  <si>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</si>
  <si>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</si>
  <si>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</si>
  <si>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</si>
  <si>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</si>
  <si>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</si>
  <si>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</si>
  <si>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</si>
  <si>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</si>
  <si>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</si>
  <si>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</si>
  <si>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</si>
  <si>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</si>
  <si>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</si>
  <si>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</si>
  <si>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</si>
  <si>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</si>
  <si>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</si>
  <si>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</si>
  <si>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</si>
  <si>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</si>
  <si>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</si>
  <si>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</si>
  <si>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</si>
  <si>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</si>
  <si>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</si>
  <si>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</si>
  <si>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</si>
  <si>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</si>
  <si>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</si>
  <si>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</si>
  <si>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</si>
  <si>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</si>
  <si>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</si>
  <si>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</si>
  <si>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</si>
  <si>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</si>
  <si>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</si>
  <si>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</si>
  <si>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</si>
  <si>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</si>
  <si>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</si>
  <si>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</si>
  <si>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</si>
  <si>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</si>
  <si>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</si>
  <si>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</si>
  <si>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</si>
  <si>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</si>
  <si>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</si>
  <si>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</si>
  <si>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</si>
  <si>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</si>
  <si>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</si>
  <si>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</si>
  <si>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</si>
  <si>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</si>
  <si>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</si>
  <si>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</si>
  <si>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</si>
  <si>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</si>
  <si>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</si>
  <si>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</si>
  <si>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</si>
  <si>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</si>
  <si>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</si>
  <si>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</si>
  <si>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</si>
  <si>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</si>
  <si>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</si>
  <si>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</si>
  <si>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</si>
  <si>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</si>
  <si>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</si>
  <si>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</si>
  <si>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</si>
  <si>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</si>
  <si>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</si>
  <si>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</si>
  <si>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</si>
  <si>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</si>
  <si>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</si>
  <si>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</si>
  <si>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</si>
  <si>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</si>
  <si>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</si>
  <si>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</si>
  <si>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</si>
  <si>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</si>
  <si>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</si>
  <si>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</si>
  <si>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</si>
  <si>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</si>
  <si>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</si>
  <si>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</si>
  <si>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</si>
  <si>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</si>
  <si>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</si>
  <si>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</si>
  <si>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</si>
  <si>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</si>
  <si>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</si>
  <si>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</si>
  <si>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</si>
  <si>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</si>
  <si>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</si>
  <si>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</si>
  <si>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</si>
  <si>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</si>
  <si>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</si>
  <si>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</si>
  <si>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</si>
  <si>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</si>
  <si>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</si>
  <si>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</si>
  <si>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</si>
  <si>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</si>
  <si>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</si>
  <si>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</si>
  <si>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</si>
  <si>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</si>
  <si>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</si>
  <si>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</si>
  <si>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</si>
  <si>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</si>
  <si>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</si>
  <si>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</si>
  <si>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</si>
  <si>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</si>
  <si>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</si>
  <si>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</si>
  <si>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</si>
  <si>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</si>
  <si>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</si>
  <si>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</si>
  <si>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</si>
  <si>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</si>
  <si>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</si>
  <si>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</si>
  <si>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</si>
  <si>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</si>
  <si>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</si>
  <si>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</si>
  <si>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</si>
  <si>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</si>
  <si>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</si>
  <si>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</si>
  <si>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</si>
  <si>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</si>
  <si>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</si>
  <si>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</si>
  <si>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</si>
  <si>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</si>
  <si>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</si>
  <si>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</si>
  <si>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</si>
  <si>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</si>
  <si>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</si>
  <si>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</si>
  <si>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</si>
  <si>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</si>
  <si>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</si>
  <si>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</si>
  <si>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</si>
  <si>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</si>
  <si>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</si>
  <si>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</si>
  <si>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</si>
  <si>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</si>
  <si>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</si>
  <si>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</si>
  <si>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</si>
  <si>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</si>
  <si>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</si>
  <si>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</si>
  <si>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</si>
  <si>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</si>
  <si>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</si>
  <si>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</si>
  <si>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</si>
  <si>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</si>
  <si>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</si>
  <si>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</si>
  <si>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</si>
  <si>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</si>
  <si>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</si>
  <si>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</si>
  <si>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</si>
  <si>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</si>
  <si>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</si>
  <si>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</si>
  <si>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</si>
  <si>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</si>
  <si>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</si>
  <si>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</si>
  <si>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</si>
  <si>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</si>
  <si>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</si>
  <si>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</si>
  <si>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</si>
  <si>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</si>
  <si>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</si>
  <si>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</si>
  <si>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</si>
  <si>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</si>
  <si>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</si>
  <si>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</si>
  <si>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</si>
  <si>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</si>
  <si>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</si>
  <si>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</si>
  <si>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</si>
  <si>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</si>
  <si>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</si>
  <si>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</si>
  <si>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</si>
  <si>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</si>
  <si>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</si>
  <si>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</si>
  <si>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</si>
  <si>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</si>
  <si>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</si>
  <si>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</si>
  <si>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</si>
  <si>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</si>
  <si>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</si>
  <si>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</si>
  <si>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</si>
  <si>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</si>
  <si>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</si>
  <si>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</si>
  <si>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</si>
  <si>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</si>
  <si>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</si>
  <si>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</si>
  <si>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</si>
  <si>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</si>
  <si>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</si>
  <si>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</si>
  <si>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</si>
  <si>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</si>
  <si>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</si>
  <si>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</si>
  <si>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</si>
  <si>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</si>
  <si>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</si>
  <si>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</si>
  <si>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</si>
  <si>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</si>
  <si>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</si>
  <si>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</si>
  <si>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</si>
  <si>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</si>
  <si>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</si>
  <si>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</si>
  <si>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</si>
  <si>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</si>
  <si>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</si>
  <si>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</si>
  <si>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</si>
  <si>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</si>
  <si>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</si>
  <si>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</si>
  <si>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</si>
  <si>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</si>
  <si>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</si>
  <si>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</si>
  <si>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</si>
  <si>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</si>
  <si>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</si>
  <si>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</si>
  <si>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</si>
  <si>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</si>
  <si>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</si>
  <si>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</si>
  <si>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</si>
  <si>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</si>
  <si>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</si>
  <si>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</si>
  <si>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</si>
  <si>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</si>
  <si>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</si>
  <si>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</si>
  <si>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</si>
  <si>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</si>
  <si>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</si>
  <si>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</si>
  <si>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</si>
  <si>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</si>
  <si>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</si>
  <si>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</si>
  <si>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</si>
  <si>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</si>
  <si>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</si>
  <si>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</si>
  <si>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</si>
  <si>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</si>
  <si>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</si>
  <si>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</si>
  <si>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</si>
  <si>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</si>
  <si>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</si>
  <si>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</si>
  <si>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</si>
  <si>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</si>
  <si>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</si>
  <si>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</si>
  <si>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</si>
  <si>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</si>
  <si>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</si>
  <si>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</si>
  <si>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</si>
  <si>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</si>
  <si>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</si>
  <si>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</si>
  <si>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</si>
  <si>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</si>
  <si>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</si>
  <si>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</si>
  <si>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</si>
  <si>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</si>
  <si>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</si>
  <si>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</si>
  <si>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</si>
  <si>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</si>
  <si>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</si>
  <si>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</si>
  <si>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</si>
  <si>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</si>
  <si>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</si>
  <si>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</si>
  <si>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</si>
  <si>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</si>
  <si>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</si>
  <si>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</si>
  <si>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</si>
  <si>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</si>
  <si>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</si>
  <si>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</si>
  <si>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</si>
  <si>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</si>
  <si>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</si>
  <si>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</si>
  <si>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</si>
  <si>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</si>
  <si>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</si>
  <si>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</si>
  <si>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</si>
  <si>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</si>
  <si>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</si>
  <si>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</si>
  <si>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</si>
  <si>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</si>
  <si>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</si>
  <si>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</si>
  <si>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</si>
  <si>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</si>
  <si>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</si>
  <si>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</si>
  <si>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</si>
  <si>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</si>
  <si>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</si>
  <si>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</si>
  <si>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</si>
  <si>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</si>
  <si>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</si>
  <si>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</si>
  <si>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</si>
  <si>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</si>
  <si>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</si>
  <si>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</si>
  <si>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</si>
  <si>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</si>
  <si>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</si>
  <si>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</si>
  <si>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</si>
  <si>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</si>
  <si>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</si>
  <si>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</si>
  <si>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</si>
  <si>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</si>
  <si>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</si>
  <si>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</si>
  <si>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</si>
  <si>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</si>
  <si>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</si>
  <si>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</si>
  <si>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</si>
  <si>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</si>
  <si>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</si>
  <si>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</si>
  <si>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</si>
  <si>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</si>
  <si>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</si>
  <si>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</si>
  <si>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</si>
  <si>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</si>
  <si>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</si>
  <si>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</si>
  <si>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</si>
  <si>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</si>
  <si>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</si>
  <si>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</si>
  <si>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</si>
  <si>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</si>
  <si>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</si>
  <si>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</si>
  <si>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</si>
  <si>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</si>
  <si>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</si>
  <si>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</si>
  <si>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</si>
  <si>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</si>
  <si>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</si>
  <si>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</si>
  <si>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</si>
  <si>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</si>
  <si>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</si>
  <si>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</si>
  <si>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</si>
  <si>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</si>
  <si>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</si>
  <si>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</si>
  <si>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</si>
  <si>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</si>
  <si>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</si>
  <si>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</si>
  <si>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</si>
  <si>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</si>
  <si>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</si>
  <si>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</si>
  <si>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</si>
  <si>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</si>
  <si>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</si>
  <si>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</si>
  <si>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</si>
  <si>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</si>
  <si>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</si>
  <si>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</si>
  <si>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</si>
  <si>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</si>
  <si>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</si>
  <si>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</si>
  <si>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</si>
  <si>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</si>
  <si>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</si>
  <si>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</si>
  <si>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</si>
  <si>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</si>
  <si>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</si>
  <si>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</si>
  <si>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</si>
  <si>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</si>
  <si>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</si>
  <si>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</si>
  <si>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</si>
  <si>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</si>
  <si>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</si>
  <si>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</si>
  <si>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</si>
  <si>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</si>
  <si>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</si>
  <si>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</si>
  <si>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</si>
  <si>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</si>
  <si>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</si>
  <si>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</si>
  <si>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</si>
  <si>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</si>
  <si>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</si>
  <si>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</si>
  <si>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</si>
  <si>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</si>
  <si>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</si>
  <si>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</si>
  <si>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</si>
  <si>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</si>
  <si>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</si>
  <si>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</si>
  <si>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</si>
  <si>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</si>
  <si>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</si>
  <si>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</si>
  <si>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</si>
  <si>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</si>
  <si>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</si>
  <si>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</si>
  <si>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</si>
  <si>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</si>
  <si>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</si>
  <si>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</si>
  <si>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</si>
  <si>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</si>
  <si>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</si>
  <si>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</si>
  <si>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</si>
  <si>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</si>
  <si>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</si>
  <si>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</si>
  <si>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</si>
  <si>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</si>
  <si>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</si>
  <si>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</si>
  <si>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</si>
  <si>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</si>
  <si>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</si>
  <si>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</si>
  <si>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</si>
  <si>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</si>
  <si>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</si>
  <si>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</si>
  <si>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</si>
  <si>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</si>
  <si>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</si>
  <si>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</si>
  <si>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</si>
  <si>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</si>
  <si>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</si>
  <si>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</si>
  <si>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</si>
  <si>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</si>
  <si>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</si>
  <si>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</si>
  <si>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</si>
  <si>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</si>
  <si>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</si>
  <si>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</si>
  <si>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</si>
  <si>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</si>
  <si>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</si>
  <si>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</si>
  <si>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</si>
  <si>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</si>
  <si>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</si>
  <si>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</si>
  <si>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</si>
  <si>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</si>
  <si>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</si>
  <si>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</si>
  <si>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</si>
  <si>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</si>
  <si>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</si>
  <si>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</si>
  <si>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</si>
  <si>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</si>
  <si>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</si>
  <si>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</si>
  <si>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</si>
  <si>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</si>
  <si>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</si>
  <si>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</si>
  <si>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</si>
  <si>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</si>
  <si>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</si>
  <si>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</si>
  <si>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</si>
  <si>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</si>
  <si>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</si>
  <si>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</si>
  <si>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</si>
  <si>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</si>
  <si>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</si>
  <si>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</si>
  <si>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</si>
  <si>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</si>
  <si>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</si>
  <si>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</si>
  <si>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</si>
  <si>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</si>
  <si>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</si>
  <si>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</si>
  <si>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</si>
  <si>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</si>
  <si>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</si>
  <si>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</si>
  <si>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</si>
  <si>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</si>
  <si>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</si>
  <si>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</si>
  <si>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</si>
  <si>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</si>
  <si>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</si>
  <si>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</si>
  <si>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</si>
  <si>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</si>
  <si>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</si>
  <si>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</si>
  <si>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</si>
  <si>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</si>
  <si>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</si>
  <si>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</si>
  <si>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</si>
  <si>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</si>
  <si>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</si>
  <si>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</si>
  <si>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</si>
  <si>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</si>
  <si>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</si>
  <si>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</si>
  <si>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</si>
  <si>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</si>
  <si>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</si>
  <si>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</si>
  <si>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</si>
  <si>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</si>
  <si>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</si>
  <si>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</si>
  <si>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</si>
  <si>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</si>
  <si>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</si>
  <si>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</si>
  <si>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</si>
  <si>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</si>
  <si>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</si>
  <si>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</si>
  <si>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</si>
  <si>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</si>
  <si>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</si>
  <si>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</si>
  <si>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</si>
  <si>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</si>
  <si>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</si>
  <si>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</si>
  <si>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</si>
  <si>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</si>
  <si>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</si>
  <si>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</si>
  <si>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</si>
  <si>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</si>
  <si>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</si>
  <si>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</si>
  <si>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</si>
  <si>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</si>
  <si>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</si>
  <si>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</si>
  <si>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</si>
  <si>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</si>
  <si>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</si>
  <si>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</si>
  <si>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</si>
  <si>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</si>
  <si>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</si>
  <si>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</si>
  <si>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</si>
  <si>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</si>
  <si>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</si>
  <si>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</si>
  <si>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</si>
  <si>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</si>
  <si>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</si>
  <si>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</si>
  <si>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</si>
  <si>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</si>
  <si>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</si>
  <si>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</si>
  <si>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</si>
  <si>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</si>
  <si>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</si>
  <si>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</si>
  <si>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</si>
  <si>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</si>
  <si>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</si>
  <si>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</si>
  <si>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</si>
  <si>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</si>
  <si>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</si>
  <si>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</si>
  <si>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</si>
  <si>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</si>
  <si>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</si>
  <si>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</si>
  <si>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</si>
  <si>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</si>
  <si>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</si>
  <si>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</si>
  <si>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</si>
  <si>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</si>
  <si>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</si>
  <si>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</si>
  <si>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</si>
  <si>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</si>
  <si>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</si>
  <si>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</si>
  <si>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</si>
  <si>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</si>
  <si>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</si>
  <si>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</si>
  <si>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</si>
  <si>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</si>
  <si>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</si>
  <si>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</si>
  <si>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</si>
  <si>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</si>
  <si>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</si>
  <si>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</si>
  <si>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</si>
  <si>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</si>
  <si>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</si>
  <si>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</si>
  <si>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</si>
  <si>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</si>
  <si>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</si>
  <si>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</si>
  <si>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</si>
  <si>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</si>
  <si>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</si>
  <si>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</si>
  <si>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</si>
  <si>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</si>
  <si>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</si>
  <si>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</si>
  <si>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</si>
  <si>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</si>
  <si>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</si>
  <si>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</si>
  <si>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</si>
  <si>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</si>
  <si>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</si>
  <si>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</si>
  <si>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</si>
  <si>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</si>
  <si>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</si>
  <si>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</si>
  <si>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</si>
  <si>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</si>
  <si>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</si>
  <si>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</si>
  <si>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</si>
  <si>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</si>
  <si>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</si>
  <si>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</si>
  <si>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</si>
  <si>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</si>
  <si>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</si>
  <si>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</si>
  <si>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</si>
  <si>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</si>
  <si>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</si>
  <si>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</si>
  <si>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</si>
  <si>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</si>
  <si>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</si>
  <si>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</si>
  <si>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</si>
  <si>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</si>
  <si>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</si>
  <si>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</si>
  <si>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</si>
  <si>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</si>
  <si>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</si>
  <si>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</si>
  <si>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</si>
  <si>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</si>
  <si>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</si>
  <si>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</si>
  <si>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</si>
  <si>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</si>
  <si>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</si>
  <si>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</si>
  <si>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</si>
  <si>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</si>
  <si>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</si>
  <si>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</si>
  <si>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</si>
  <si>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</si>
  <si>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</si>
  <si>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</si>
  <si>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</si>
  <si>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</si>
  <si>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</si>
  <si>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</si>
  <si>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</si>
  <si>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</si>
  <si>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</si>
  <si>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</si>
  <si>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</si>
  <si>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</si>
  <si>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</si>
  <si>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</si>
  <si>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</si>
  <si>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</si>
  <si>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</si>
  <si>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</si>
  <si>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</si>
  <si>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</si>
  <si>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</si>
  <si>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</si>
  <si>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</si>
  <si>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</si>
  <si>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</si>
  <si>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</si>
  <si>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</si>
  <si>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</si>
  <si>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</si>
  <si>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</si>
  <si>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</si>
  <si>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</si>
  <si>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</si>
  <si>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</si>
  <si>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</si>
  <si>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</si>
  <si>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</si>
  <si>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</si>
  <si>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</si>
  <si>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</si>
  <si>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</si>
  <si>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</si>
  <si>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</si>
  <si>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</si>
  <si>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</si>
  <si>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</si>
  <si>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</si>
  <si>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</si>
  <si>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</si>
  <si>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</si>
  <si>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</si>
  <si>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</si>
  <si>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</si>
  <si>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</si>
  <si>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</si>
  <si>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</si>
  <si>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</si>
  <si>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</si>
  <si>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</si>
  <si>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</si>
  <si>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</si>
  <si>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</si>
  <si>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</si>
  <si>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</si>
  <si>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</si>
  <si>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</si>
  <si>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</si>
  <si>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</si>
  <si>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</si>
  <si>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</si>
  <si>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</si>
  <si>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</si>
  <si>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</si>
  <si>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</si>
  <si>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</si>
  <si>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</si>
  <si>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</si>
  <si>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</si>
  <si>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</si>
  <si>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</si>
  <si>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</si>
  <si>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</si>
  <si>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</si>
  <si>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</si>
  <si>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</si>
  <si>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</si>
  <si>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</si>
  <si>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</si>
  <si>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</si>
  <si>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</si>
  <si>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</si>
  <si>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</si>
  <si>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</si>
  <si>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</si>
  <si>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</si>
  <si>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</si>
  <si>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</si>
  <si>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</si>
  <si>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</si>
  <si>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</si>
  <si>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</si>
  <si>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</si>
  <si>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</si>
  <si>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</si>
  <si>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</si>
  <si>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</si>
  <si>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</si>
  <si>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</si>
  <si>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</si>
  <si>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</si>
  <si>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</si>
  <si>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</si>
  <si>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</si>
  <si>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</si>
  <si>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</si>
  <si>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</si>
  <si>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</si>
  <si>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</si>
  <si>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</si>
  <si>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</si>
  <si>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</si>
  <si>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</si>
  <si>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</si>
  <si>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</si>
  <si>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</si>
  <si>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</si>
  <si>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</si>
  <si>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</si>
  <si>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</si>
  <si>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</si>
  <si>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</si>
  <si>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</si>
  <si>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</si>
  <si>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</si>
  <si>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</si>
  <si>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</si>
  <si>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</si>
  <si>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</si>
  <si>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</si>
  <si>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</si>
  <si>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</si>
  <si>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</si>
  <si>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</si>
  <si>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</si>
  <si>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</si>
  <si>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</si>
  <si>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</si>
  <si>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</si>
  <si>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</si>
  <si>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</si>
  <si>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</si>
  <si>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</si>
  <si>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</si>
  <si>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</si>
  <si>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</si>
  <si>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</si>
  <si>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</si>
  <si>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</si>
  <si>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</si>
  <si>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</si>
  <si>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</si>
  <si>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</si>
  <si>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</si>
  <si>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</si>
  <si>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</si>
  <si>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</si>
  <si>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</si>
  <si>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</si>
  <si>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</si>
  <si>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</si>
  <si>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</si>
  <si>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</si>
  <si>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</si>
  <si>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</si>
  <si>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</si>
  <si>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</si>
  <si>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</si>
  <si>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</si>
  <si>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</si>
  <si>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</si>
  <si>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</si>
  <si>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</si>
  <si>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</si>
  <si>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</si>
  <si>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</si>
  <si>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</si>
  <si>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</si>
  <si>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</si>
  <si>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</si>
  <si>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</si>
  <si>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</si>
  <si>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</si>
  <si>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</si>
  <si>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</si>
  <si>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</si>
  <si>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</si>
  <si>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</si>
  <si>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</si>
  <si>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</si>
  <si>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</si>
  <si>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</si>
  <si>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</si>
  <si>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</si>
  <si>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</si>
  <si>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</si>
  <si>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</si>
  <si>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</si>
  <si>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</si>
  <si>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</si>
  <si>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</si>
  <si>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</si>
  <si>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</si>
  <si>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</si>
  <si>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</si>
  <si>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</si>
  <si>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</si>
  <si>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</si>
  <si>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</si>
  <si>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</si>
  <si>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</si>
  <si>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</si>
  <si>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</si>
  <si>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</si>
  <si>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</si>
  <si>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</si>
  <si>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</si>
  <si>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</si>
  <si>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</si>
  <si>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</si>
  <si>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</si>
  <si>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</si>
  <si>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</si>
  <si>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</si>
  <si>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</si>
  <si>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</si>
  <si>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</si>
  <si>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</si>
  <si>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</si>
  <si>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</si>
  <si>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</si>
  <si>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</si>
  <si>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</si>
  <si>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</si>
  <si>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</si>
  <si>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</si>
  <si>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</si>
  <si>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</si>
  <si>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</si>
  <si>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</si>
  <si>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</si>
  <si>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</si>
  <si>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</si>
  <si>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</si>
  <si>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</si>
  <si>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</si>
  <si>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</si>
  <si>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</si>
  <si>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</si>
  <si>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</si>
  <si>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</si>
  <si>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</si>
  <si>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</si>
  <si>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</si>
  <si>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</si>
  <si>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</si>
  <si>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</si>
  <si>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</si>
  <si>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</si>
  <si>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</si>
  <si>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</si>
  <si>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</si>
  <si>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</si>
  <si>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</si>
  <si>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</si>
  <si>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</si>
  <si>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</si>
  <si>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</si>
  <si>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</si>
  <si>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</si>
  <si>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</si>
  <si>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</si>
  <si>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</si>
  <si>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</si>
  <si>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</si>
  <si>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</si>
  <si>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</si>
  <si>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</si>
  <si>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</si>
  <si>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</si>
  <si>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</si>
  <si>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</si>
  <si>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</si>
  <si>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</si>
  <si>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</si>
  <si>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</si>
  <si>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</si>
  <si>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</si>
  <si>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</si>
  <si>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</si>
  <si>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</si>
  <si>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</si>
  <si>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</si>
  <si>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</si>
  <si>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</si>
  <si>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</si>
  <si>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</si>
  <si>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</si>
  <si>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</si>
  <si>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</si>
  <si>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</si>
  <si>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</si>
  <si>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</si>
  <si>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</si>
  <si>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</si>
  <si>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</si>
  <si>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</si>
  <si>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</si>
  <si>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</si>
  <si>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</si>
  <si>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</si>
  <si>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</si>
  <si>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</si>
  <si>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</si>
  <si>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</si>
  <si>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</si>
  <si>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</si>
  <si>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</si>
  <si>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</si>
  <si>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</si>
  <si>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</si>
  <si>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</si>
  <si>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</si>
  <si>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</si>
  <si>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</si>
  <si>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</si>
  <si>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</si>
  <si>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</si>
  <si>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</si>
  <si>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</si>
  <si>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</si>
  <si>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</si>
  <si>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</si>
  <si>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</si>
  <si>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</si>
  <si>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</si>
  <si>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</si>
  <si>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</si>
  <si>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</si>
  <si>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</si>
  <si>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</si>
  <si>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</si>
  <si>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</si>
  <si>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</si>
  <si>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</si>
  <si>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20/10/2020</t>
  </si>
  <si>
    <t>Cut-off Date: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</si>
</sst>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1627</v>
      </c>
      <c r="B1" s="261"/>
    </row>
    <row r="2" spans="1:9" ht="31.5" x14ac:dyDescent="0.25">
      <c r="A2" s="191" t="s">
        <v>1679</v>
      </c>
      <c r="B2" s="191"/>
      <c r="C2" s="192"/>
      <c r="D2" s="192"/>
      <c r="E2" s="192"/>
      <c r="F2" s="193" t="s">
        <v>1672</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1717</v>
      </c>
      <c r="F5" s="263"/>
      <c r="G5" s="199" t="s">
        <v>1680</v>
      </c>
      <c r="H5" s="200"/>
    </row>
    <row r="6" spans="1:9" x14ac:dyDescent="0.25">
      <c r="A6" s="201"/>
      <c r="B6" s="201"/>
      <c r="C6" s="201"/>
      <c r="D6" s="201"/>
      <c r="F6" s="202"/>
      <c r="G6" s="202"/>
    </row>
    <row r="7" spans="1:9" ht="18.75" customHeight="1" x14ac:dyDescent="0.25">
      <c r="A7" s="203"/>
      <c r="B7" s="264" t="s">
        <v>1681</v>
      </c>
      <c r="C7" s="265"/>
      <c r="D7" s="204"/>
      <c r="E7" s="264" t="s">
        <v>1682</v>
      </c>
      <c r="F7" s="266"/>
      <c r="G7" s="266"/>
      <c r="H7" s="265"/>
    </row>
    <row r="8" spans="1:9" ht="18.75" customHeight="1" x14ac:dyDescent="0.25">
      <c r="A8" s="201"/>
      <c r="B8" s="267" t="s">
        <v>1683</v>
      </c>
      <c r="C8" s="268"/>
      <c r="D8" s="204"/>
      <c r="E8" s="269" t="s">
        <v>35</v>
      </c>
      <c r="F8" s="270"/>
      <c r="G8" s="270"/>
      <c r="H8" s="271"/>
    </row>
    <row r="9" spans="1:9" ht="18.75" customHeight="1" x14ac:dyDescent="0.25">
      <c r="A9" s="201"/>
      <c r="B9" s="267" t="s">
        <v>1684</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1685</v>
      </c>
      <c r="F13" s="257"/>
      <c r="G13" s="258" t="s">
        <v>1686</v>
      </c>
      <c r="H13" s="259"/>
      <c r="I13" s="200"/>
    </row>
    <row r="14" spans="1:9" x14ac:dyDescent="0.25">
      <c r="A14" s="201"/>
      <c r="B14" s="207"/>
      <c r="C14" s="201"/>
      <c r="D14" s="201"/>
      <c r="E14" s="208"/>
      <c r="F14" s="208"/>
      <c r="G14" s="201"/>
      <c r="H14" s="209"/>
    </row>
    <row r="15" spans="1:9" ht="18.75" customHeight="1" x14ac:dyDescent="0.25">
      <c r="A15" s="210"/>
      <c r="B15" s="260" t="s">
        <v>1687</v>
      </c>
      <c r="C15" s="260"/>
      <c r="D15" s="260"/>
      <c r="E15" s="210"/>
      <c r="F15" s="210"/>
      <c r="G15" s="210"/>
      <c r="H15" s="210"/>
    </row>
    <row r="16" spans="1:9" x14ac:dyDescent="0.25">
      <c r="A16" s="211"/>
      <c r="B16" s="211" t="s">
        <v>1688</v>
      </c>
      <c r="C16" s="211" t="s">
        <v>65</v>
      </c>
      <c r="D16" s="211" t="s">
        <v>1689</v>
      </c>
      <c r="E16" s="211"/>
      <c r="F16" s="211" t="s">
        <v>1690</v>
      </c>
      <c r="G16" s="211" t="s">
        <v>1691</v>
      </c>
      <c r="H16" s="211"/>
    </row>
    <row r="17" spans="1:8" x14ac:dyDescent="0.25">
      <c r="A17" s="201" t="s">
        <v>1692</v>
      </c>
      <c r="B17" s="212" t="s">
        <v>1693</v>
      </c>
      <c r="C17" s="213"/>
      <c r="D17" s="213"/>
      <c r="F17" s="214">
        <f>IF(OR('B1. HTT Mortgage Assets'!$C$15=0,C17="[For completion]"),"",C17/'B1. HTT Mortgage Assets'!$C$15)</f>
        <v>0</v>
      </c>
      <c r="G17" s="214">
        <f>IF(OR('B1. HTT Mortgage Assets'!$F$28=0,D17="[For completion]"),"",D17/'B1. HTT Mortgage Assets'!$F$28)</f>
        <v>0</v>
      </c>
    </row>
    <row r="18" spans="1:8" x14ac:dyDescent="0.25">
      <c r="A18" s="212" t="s">
        <v>1694</v>
      </c>
      <c r="B18" s="215"/>
      <c r="C18" s="212"/>
      <c r="D18" s="212"/>
      <c r="F18" s="212"/>
      <c r="G18" s="212"/>
    </row>
    <row r="19" spans="1:8" x14ac:dyDescent="0.25">
      <c r="A19" s="212" t="s">
        <v>1695</v>
      </c>
      <c r="B19" s="212"/>
      <c r="C19" s="212"/>
      <c r="D19" s="212"/>
      <c r="F19" s="212"/>
      <c r="G19" s="212"/>
    </row>
    <row r="20" spans="1:8" ht="18.75" customHeight="1" x14ac:dyDescent="0.25">
      <c r="A20" s="210"/>
      <c r="B20" s="260" t="s">
        <v>1684</v>
      </c>
      <c r="C20" s="260"/>
      <c r="D20" s="260"/>
      <c r="E20" s="210"/>
      <c r="F20" s="210"/>
      <c r="G20" s="210"/>
      <c r="H20" s="210"/>
    </row>
    <row r="21" spans="1:8" x14ac:dyDescent="0.25">
      <c r="A21" s="211"/>
      <c r="B21" s="211" t="s">
        <v>1696</v>
      </c>
      <c r="C21" s="211" t="s">
        <v>1697</v>
      </c>
      <c r="D21" s="211" t="s">
        <v>1698</v>
      </c>
      <c r="E21" s="211" t="s">
        <v>1699</v>
      </c>
      <c r="F21" s="211" t="s">
        <v>1700</v>
      </c>
      <c r="G21" s="211" t="s">
        <v>1701</v>
      </c>
      <c r="H21" s="211" t="s">
        <v>1702</v>
      </c>
    </row>
    <row r="22" spans="1:8" ht="15" customHeight="1" x14ac:dyDescent="0.25">
      <c r="A22" s="216"/>
      <c r="B22" s="217" t="s">
        <v>1703</v>
      </c>
      <c r="C22" s="217"/>
      <c r="D22" s="216"/>
      <c r="E22" s="216"/>
      <c r="F22" s="216"/>
      <c r="G22" s="216"/>
      <c r="H22" s="216"/>
    </row>
    <row r="23" spans="1:8" x14ac:dyDescent="0.25">
      <c r="A23" s="201" t="s">
        <v>1704</v>
      </c>
      <c r="B23" s="201" t="s">
        <v>1705</v>
      </c>
      <c r="C23" s="218"/>
      <c r="D23" s="218"/>
      <c r="E23" s="218"/>
      <c r="F23" s="218"/>
      <c r="G23" s="218"/>
      <c r="H23" s="219">
        <f>SUM(C23:G23)</f>
        <v>0</v>
      </c>
    </row>
    <row r="24" spans="1:8" x14ac:dyDescent="0.25">
      <c r="A24" s="201" t="s">
        <v>1706</v>
      </c>
      <c r="B24" s="201" t="s">
        <v>1707</v>
      </c>
      <c r="C24" s="218"/>
      <c r="D24" s="218"/>
      <c r="E24" s="218"/>
      <c r="F24" s="218"/>
      <c r="G24" s="218"/>
      <c r="H24" s="219">
        <f>SUM(C24:G24)</f>
        <v>0</v>
      </c>
    </row>
    <row r="25" spans="1:8" x14ac:dyDescent="0.25">
      <c r="A25" s="201" t="s">
        <v>1708</v>
      </c>
      <c r="B25" s="201" t="s">
        <v>1709</v>
      </c>
      <c r="C25" s="218"/>
      <c r="D25" s="218"/>
      <c r="E25" s="218"/>
      <c r="F25" s="218"/>
      <c r="G25" s="218"/>
      <c r="H25" s="219">
        <f>SUM(C25:G25)</f>
        <v>0</v>
      </c>
    </row>
    <row r="26" spans="1:8" x14ac:dyDescent="0.25">
      <c r="A26" s="201" t="s">
        <v>1710</v>
      </c>
      <c r="B26" s="201" t="s">
        <v>1711</v>
      </c>
      <c r="C26" s="220">
        <f t="shared" ref="C26:H26" si="0">SUM(C23:C25)</f>
        <v>0</v>
      </c>
      <c r="D26" s="220">
        <f t="shared" si="0"/>
        <v>0</v>
      </c>
      <c r="E26" s="220">
        <f t="shared" si="0"/>
        <v>0</v>
      </c>
      <c r="F26" s="220">
        <f t="shared" si="0"/>
        <v>0</v>
      </c>
      <c r="G26" s="220">
        <f t="shared" si="0"/>
        <v>0</v>
      </c>
      <c r="H26" s="220">
        <f t="shared" si="0"/>
        <v>0</v>
      </c>
    </row>
    <row r="27" spans="1:8" x14ac:dyDescent="0.25">
      <c r="A27" s="201" t="s">
        <v>1712</v>
      </c>
      <c r="B27" s="221" t="s">
        <v>1713</v>
      </c>
      <c r="C27" s="218"/>
      <c r="D27" s="218"/>
      <c r="E27" s="218"/>
      <c r="F27" s="218"/>
      <c r="G27" s="218"/>
      <c r="H27" s="214">
        <f>IF(SUM(C27:G27)="","",SUM(C27:G27))</f>
        <v>0</v>
      </c>
    </row>
    <row r="28" spans="1:8" x14ac:dyDescent="0.25">
      <c r="A28" s="201" t="s">
        <v>1714</v>
      </c>
      <c r="B28" s="221" t="s">
        <v>1713</v>
      </c>
      <c r="C28" s="218"/>
      <c r="D28" s="218"/>
      <c r="E28" s="218"/>
      <c r="F28" s="218"/>
      <c r="G28" s="218"/>
      <c r="H28" s="219">
        <f>IF(SUM(C28:G28)="","",SUM(C28:G28))</f>
        <v>0</v>
      </c>
    </row>
    <row r="29" spans="1:8" x14ac:dyDescent="0.25">
      <c r="A29" s="201" t="s">
        <v>1715</v>
      </c>
      <c r="B29" s="221" t="s">
        <v>1713</v>
      </c>
      <c r="C29" s="218"/>
      <c r="D29" s="218"/>
      <c r="E29" s="218"/>
      <c r="F29" s="218"/>
      <c r="G29" s="218"/>
      <c r="H29" s="219">
        <f>IF(SUM(C29:G29)="","",SUM(C29:G29))</f>
        <v>0</v>
      </c>
    </row>
    <row r="30" spans="1:8" x14ac:dyDescent="0.25">
      <c r="A30" s="201" t="s">
        <v>1716</v>
      </c>
      <c r="B30" s="221" t="s">
        <v>1713</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opLeftCell="A4"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1674</v>
      </c>
      <c r="F6" s="248"/>
      <c r="G6" s="248"/>
      <c r="H6" s="7"/>
      <c r="I6" s="7"/>
      <c r="J6" s="8"/>
    </row>
    <row r="7" spans="2:10" ht="26.25" x14ac:dyDescent="0.25">
      <c r="B7" s="6"/>
      <c r="C7" s="7"/>
      <c r="D7" s="7"/>
      <c r="E7" s="7"/>
      <c r="F7" s="11" t="s">
        <v>1719</v>
      </c>
      <c r="G7" s="7"/>
      <c r="H7" s="7"/>
      <c r="I7" s="7"/>
      <c r="J7" s="8"/>
    </row>
    <row r="8" spans="2:10" ht="26.25" x14ac:dyDescent="0.25">
      <c r="B8" s="6"/>
      <c r="C8" s="7"/>
      <c r="D8" s="7"/>
      <c r="E8" s="7"/>
      <c r="F8" s="11" t="s">
        <v>1720</v>
      </c>
      <c r="G8" s="7"/>
      <c r="H8" s="7"/>
      <c r="I8" s="7"/>
      <c r="J8" s="8"/>
    </row>
    <row r="9" spans="2:10" ht="21" x14ac:dyDescent="0.25">
      <c r="B9" s="6"/>
      <c r="C9" s="7"/>
      <c r="D9" s="7"/>
      <c r="E9" s="7"/>
      <c r="F9" s="12" t="s">
        <v>1862</v>
      </c>
      <c r="G9" s="7"/>
      <c r="H9" s="7"/>
      <c r="I9" s="7"/>
      <c r="J9" s="8"/>
    </row>
    <row r="10" spans="2:10" ht="21" x14ac:dyDescent="0.25">
      <c r="B10" s="6"/>
      <c r="C10" s="7"/>
      <c r="D10" s="7"/>
      <c r="E10" s="7"/>
      <c r="F10" s="12" t="s">
        <v>1863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1628</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abSelected="1" zoomScale="85" zoomScaleNormal="85" workbookViewId="0">
      <selection activeCell="C193" sqref="C19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1719</v>
      </c>
      <c r="E14" s="31"/>
      <c r="F14" s="31"/>
      <c r="H14" s="23"/>
      <c r="L14" s="23"/>
      <c r="M14" s="23"/>
    </row>
    <row r="15" spans="1:13" x14ac:dyDescent="0.25">
      <c r="A15" s="25" t="s">
        <v>36</v>
      </c>
      <c r="B15" s="39" t="s">
        <v>37</v>
      </c>
      <c r="C15" s="25" t="s">
        <v>1720</v>
      </c>
      <c r="E15" s="31"/>
      <c r="F15" s="31"/>
      <c r="H15" s="23"/>
      <c r="L15" s="23"/>
      <c r="M15" s="23"/>
    </row>
    <row r="16" spans="1:13" ht="75" x14ac:dyDescent="0.25">
      <c r="A16" s="25" t="s">
        <v>38</v>
      </c>
      <c r="B16" s="39" t="s">
        <v>39</v>
      </c>
      <c r="C16" s="25" t="s">
        <v>1721</v>
      </c>
      <c r="E16" s="31"/>
      <c r="F16" s="31"/>
      <c r="H16" s="23"/>
      <c r="L16" s="23"/>
      <c r="M16" s="23"/>
    </row>
    <row r="17" spans="1:13" x14ac:dyDescent="0.25">
      <c r="A17" s="25" t="s">
        <v>40</v>
      </c>
      <c r="B17" s="39" t="s">
        <v>41</v>
      </c>
      <c r="C17" s="247">
        <v>44104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1722</v>
      </c>
      <c r="D27" s="42"/>
      <c r="E27" s="42"/>
      <c r="F27" s="42"/>
      <c r="H27" s="23"/>
      <c r="L27" s="23"/>
      <c r="M27" s="23"/>
    </row>
    <row r="28" spans="1:13" x14ac:dyDescent="0.25">
      <c r="A28" s="25" t="s">
        <v>54</v>
      </c>
      <c r="B28" s="41" t="s">
        <v>55</v>
      </c>
      <c r="C28" s="25" t="s">
        <v>1722</v>
      </c>
      <c r="D28" s="42"/>
      <c r="E28" s="42"/>
      <c r="F28" s="42"/>
      <c r="H28" s="23"/>
      <c r="L28" s="23"/>
      <c r="M28" s="23"/>
    </row>
    <row r="29" spans="1:13" x14ac:dyDescent="0.25">
      <c r="A29" s="25" t="s">
        <v>56</v>
      </c>
      <c r="B29" s="41" t="s">
        <v>57</v>
      </c>
      <c r="C29" s="25" t="s">
        <v>1723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f>22090.778041+555</f>
        <v>22645.778041000001</v>
      </c>
      <c r="F38" s="42"/>
      <c r="H38" s="23"/>
      <c r="L38" s="23"/>
      <c r="M38" s="23"/>
    </row>
    <row r="39" spans="1:14" x14ac:dyDescent="0.25">
      <c r="A39" s="25" t="s">
        <v>66</v>
      </c>
      <c r="B39" s="42" t="s">
        <v>67</v>
      </c>
      <c r="C39" s="148">
        <v>17522.59921688</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0.29237550666482748</v>
      </c>
      <c r="E45" s="142"/>
      <c r="F45" s="142">
        <v>2.5000000000000001E-2</v>
      </c>
      <c r="G45" s="25" t="s">
        <v>1724</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22090.778040999998</v>
      </c>
      <c r="E53" s="50"/>
      <c r="F53" s="157">
        <f>IF($C$58=0,"",IF(C53="[for completion]","",C53/$C$58))</f>
        <v>0.9754921204740602</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555</v>
      </c>
      <c r="E56" s="50"/>
      <c r="F56" s="165">
        <f>IF($C$58=0,"",IF(C56="[for completion]","",C56/$C$58))</f>
        <v>2.4507879525939757E-2</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22645.778040999998</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14.87020897</v>
      </c>
      <c r="D66" s="152" t="s">
        <v>1725</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20.264510999999999</v>
      </c>
      <c r="D70" s="148" t="s">
        <v>1333</v>
      </c>
      <c r="E70" s="21"/>
      <c r="F70" s="157">
        <f t="shared" ref="F70:F76" si="1">IF($C$77=0,"",IF(C70="[for completion]","",C70/$C$77))</f>
        <v>9.17328985247094E-4</v>
      </c>
      <c r="G70" s="157" t="str">
        <f t="shared" ref="G70:G76" si="2">IF($D$66="ND2","ND2",IF(OR(D70="ND2",D70=""),"",D70/$D$77))</f>
        <v/>
      </c>
      <c r="H70" s="23"/>
      <c r="L70" s="23"/>
      <c r="M70" s="23"/>
      <c r="N70" s="55"/>
    </row>
    <row r="71" spans="1:14" x14ac:dyDescent="0.25">
      <c r="A71" s="25" t="s">
        <v>114</v>
      </c>
      <c r="B71" s="138" t="s">
        <v>1650</v>
      </c>
      <c r="C71" s="148">
        <v>46.091912999999998</v>
      </c>
      <c r="D71" s="148" t="s">
        <v>1333</v>
      </c>
      <c r="E71" s="21"/>
      <c r="F71" s="157">
        <f t="shared" si="1"/>
        <v>2.0864775755204427E-3</v>
      </c>
      <c r="G71" s="157" t="str">
        <f t="shared" si="2"/>
        <v/>
      </c>
      <c r="H71" s="23"/>
      <c r="L71" s="23"/>
      <c r="M71" s="23"/>
      <c r="N71" s="55"/>
    </row>
    <row r="72" spans="1:14" x14ac:dyDescent="0.25">
      <c r="A72" s="25" t="s">
        <v>115</v>
      </c>
      <c r="B72" s="137" t="s">
        <v>1651</v>
      </c>
      <c r="C72" s="148">
        <v>66.554609999999997</v>
      </c>
      <c r="D72" s="148" t="s">
        <v>1333</v>
      </c>
      <c r="E72" s="21"/>
      <c r="F72" s="157">
        <f t="shared" si="1"/>
        <v>3.0127779967064638E-3</v>
      </c>
      <c r="G72" s="157" t="str">
        <f t="shared" si="2"/>
        <v/>
      </c>
      <c r="H72" s="23"/>
      <c r="L72" s="23"/>
      <c r="M72" s="23"/>
      <c r="N72" s="55"/>
    </row>
    <row r="73" spans="1:14" x14ac:dyDescent="0.25">
      <c r="A73" s="25" t="s">
        <v>116</v>
      </c>
      <c r="B73" s="137" t="s">
        <v>1652</v>
      </c>
      <c r="C73" s="148">
        <v>108.807332</v>
      </c>
      <c r="D73" s="148" t="s">
        <v>1333</v>
      </c>
      <c r="E73" s="21"/>
      <c r="F73" s="157">
        <f t="shared" si="1"/>
        <v>4.9254640021169855E-3</v>
      </c>
      <c r="G73" s="157" t="str">
        <f t="shared" si="2"/>
        <v/>
      </c>
      <c r="H73" s="23"/>
      <c r="L73" s="23"/>
      <c r="M73" s="23"/>
      <c r="N73" s="55"/>
    </row>
    <row r="74" spans="1:14" x14ac:dyDescent="0.25">
      <c r="A74" s="25" t="s">
        <v>117</v>
      </c>
      <c r="B74" s="137" t="s">
        <v>1653</v>
      </c>
      <c r="C74" s="148">
        <v>117.688074</v>
      </c>
      <c r="D74" s="148" t="s">
        <v>1333</v>
      </c>
      <c r="E74" s="21"/>
      <c r="F74" s="157">
        <f t="shared" si="1"/>
        <v>5.3274752841608129E-3</v>
      </c>
      <c r="G74" s="157" t="str">
        <f t="shared" si="2"/>
        <v/>
      </c>
      <c r="H74" s="23"/>
      <c r="L74" s="23"/>
      <c r="M74" s="23"/>
      <c r="N74" s="55"/>
    </row>
    <row r="75" spans="1:14" x14ac:dyDescent="0.25">
      <c r="A75" s="25" t="s">
        <v>118</v>
      </c>
      <c r="B75" s="137" t="s">
        <v>1654</v>
      </c>
      <c r="C75" s="148">
        <v>2128.4251290000002</v>
      </c>
      <c r="D75" s="148" t="s">
        <v>1333</v>
      </c>
      <c r="E75" s="21"/>
      <c r="F75" s="157">
        <f t="shared" si="1"/>
        <v>9.634903421849092E-2</v>
      </c>
      <c r="G75" s="157" t="str">
        <f t="shared" si="2"/>
        <v/>
      </c>
      <c r="H75" s="23"/>
      <c r="L75" s="23"/>
      <c r="M75" s="23"/>
      <c r="N75" s="55"/>
    </row>
    <row r="76" spans="1:14" x14ac:dyDescent="0.25">
      <c r="A76" s="25" t="s">
        <v>119</v>
      </c>
      <c r="B76" s="137" t="s">
        <v>1655</v>
      </c>
      <c r="C76" s="148">
        <v>19602.946467999998</v>
      </c>
      <c r="D76" s="148" t="s">
        <v>1333</v>
      </c>
      <c r="E76" s="21"/>
      <c r="F76" s="157">
        <f t="shared" si="1"/>
        <v>0.88738144193775736</v>
      </c>
      <c r="G76" s="157" t="str">
        <f t="shared" si="2"/>
        <v/>
      </c>
      <c r="H76" s="23"/>
      <c r="L76" s="23"/>
      <c r="M76" s="23"/>
      <c r="N76" s="55"/>
    </row>
    <row r="77" spans="1:14" x14ac:dyDescent="0.25">
      <c r="A77" s="25" t="s">
        <v>120</v>
      </c>
      <c r="B77" s="59" t="s">
        <v>99</v>
      </c>
      <c r="C77" s="150">
        <f>SUM(C70:C76)</f>
        <v>22090.778036999996</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6.0454410000000003</v>
      </c>
      <c r="D79" s="150" t="s">
        <v>1333</v>
      </c>
      <c r="E79" s="42"/>
      <c r="F79" s="157">
        <f>IF($C$77=0,"",IF(C79="","",C79/$C$77))</f>
        <v>2.736635617756174E-4</v>
      </c>
      <c r="G79" s="157" t="str">
        <f>IF($D$66="ND2","ND2",IF(OR(D79="ND2",D79=""),"",D79/$D$77))</f>
        <v/>
      </c>
      <c r="H79" s="23"/>
      <c r="L79" s="23"/>
      <c r="M79" s="23"/>
      <c r="N79" s="55"/>
    </row>
    <row r="80" spans="1:14" outlineLevel="1" x14ac:dyDescent="0.25">
      <c r="A80" s="25" t="s">
        <v>125</v>
      </c>
      <c r="B80" s="60" t="s">
        <v>126</v>
      </c>
      <c r="C80" s="150">
        <v>14.219068999999999</v>
      </c>
      <c r="D80" s="150" t="s">
        <v>1333</v>
      </c>
      <c r="E80" s="42"/>
      <c r="F80" s="157">
        <f>IF($C$77=0,"",IF(C80="","",C80/$C$77))</f>
        <v>6.4366537820371842E-4</v>
      </c>
      <c r="G80" s="157" t="str">
        <f>IF($D$66="ND2","ND2",IF(OR(D80="ND2",D80=""),"",D80/$D$77))</f>
        <v/>
      </c>
      <c r="H80" s="23"/>
      <c r="L80" s="23"/>
      <c r="M80" s="23"/>
      <c r="N80" s="55"/>
    </row>
    <row r="81" spans="1:14" outlineLevel="1" x14ac:dyDescent="0.25">
      <c r="A81" s="25" t="s">
        <v>127</v>
      </c>
      <c r="B81" s="60" t="s">
        <v>128</v>
      </c>
      <c r="C81" s="150">
        <v>20.467692</v>
      </c>
      <c r="D81" s="150" t="s">
        <v>1333</v>
      </c>
      <c r="E81" s="42"/>
      <c r="F81" s="157">
        <f>IF($C$77=0,"",IF(C81="","",C81/$C$77))</f>
        <v>9.2652653363854004E-4</v>
      </c>
      <c r="G81" s="157" t="str">
        <f>IF($D$66="ND2","ND2",IF(OR(D81="ND2",D81=""),"",D81/$D$77))</f>
        <v/>
      </c>
      <c r="H81" s="23"/>
      <c r="L81" s="23"/>
      <c r="M81" s="23"/>
      <c r="N81" s="55"/>
    </row>
    <row r="82" spans="1:14" outlineLevel="1" x14ac:dyDescent="0.25">
      <c r="A82" s="25" t="s">
        <v>129</v>
      </c>
      <c r="B82" s="60" t="s">
        <v>130</v>
      </c>
      <c r="C82" s="150">
        <v>25.624220999999999</v>
      </c>
      <c r="D82" s="150" t="s">
        <v>1333</v>
      </c>
      <c r="E82" s="42"/>
      <c r="F82" s="157">
        <f>IF($C$77=0,"",IF(C82="","",C82/$C$77))</f>
        <v>1.1599510418819027E-3</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5.1788999999999996</v>
      </c>
      <c r="D89" s="152">
        <v>1.0748</v>
      </c>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v>2709.0412999999999</v>
      </c>
      <c r="D93" s="148" t="s">
        <v>1333</v>
      </c>
      <c r="E93" s="21"/>
      <c r="F93" s="157">
        <f t="shared" ref="F93:F99" si="3">IF($C$100=0,"",IF(C93="[for completion]","",IF(C93="","",C93/$C$100)))</f>
        <v>0.15460271135921508</v>
      </c>
      <c r="G93" s="157" t="str">
        <f t="shared" ref="G93:G99" si="4">IF($D$100=0,"",IF(D93="[Mark as ND1 if not relevant]","",IF(D93="","",D93/$D$100)))</f>
        <v/>
      </c>
      <c r="H93" s="23"/>
      <c r="L93" s="23"/>
      <c r="M93" s="23"/>
      <c r="N93" s="55"/>
    </row>
    <row r="94" spans="1:14" x14ac:dyDescent="0.25">
      <c r="A94" s="25" t="s">
        <v>142</v>
      </c>
      <c r="B94" s="138" t="s">
        <v>1650</v>
      </c>
      <c r="C94" s="148">
        <v>1896</v>
      </c>
      <c r="D94" s="148" t="s">
        <v>1333</v>
      </c>
      <c r="E94" s="21"/>
      <c r="F94" s="157">
        <f t="shared" si="3"/>
        <v>0.10820312733403947</v>
      </c>
      <c r="G94" s="157" t="str">
        <f t="shared" si="4"/>
        <v/>
      </c>
      <c r="H94" s="23"/>
      <c r="L94" s="23"/>
      <c r="M94" s="23"/>
      <c r="N94" s="55"/>
    </row>
    <row r="95" spans="1:14" x14ac:dyDescent="0.25">
      <c r="A95" s="25" t="s">
        <v>143</v>
      </c>
      <c r="B95" s="138" t="s">
        <v>1651</v>
      </c>
      <c r="C95" s="148">
        <v>2815.2858000000001</v>
      </c>
      <c r="D95" s="148" t="s">
        <v>1333</v>
      </c>
      <c r="E95" s="21"/>
      <c r="F95" s="157">
        <f t="shared" si="3"/>
        <v>0.16066599572738036</v>
      </c>
      <c r="G95" s="157" t="str">
        <f t="shared" si="4"/>
        <v/>
      </c>
      <c r="H95" s="23"/>
      <c r="L95" s="23"/>
      <c r="M95" s="23"/>
      <c r="N95" s="55"/>
    </row>
    <row r="96" spans="1:14" x14ac:dyDescent="0.25">
      <c r="A96" s="25" t="s">
        <v>144</v>
      </c>
      <c r="B96" s="138" t="s">
        <v>1652</v>
      </c>
      <c r="C96" s="148">
        <v>2103.5</v>
      </c>
      <c r="D96" s="148" t="s">
        <v>1333</v>
      </c>
      <c r="E96" s="21"/>
      <c r="F96" s="157">
        <f t="shared" si="3"/>
        <v>0.12004497803119832</v>
      </c>
      <c r="G96" s="157" t="str">
        <f t="shared" si="4"/>
        <v/>
      </c>
      <c r="H96" s="23"/>
      <c r="L96" s="23"/>
      <c r="M96" s="23"/>
      <c r="N96" s="55"/>
    </row>
    <row r="97" spans="1:14" x14ac:dyDescent="0.25">
      <c r="A97" s="25" t="s">
        <v>145</v>
      </c>
      <c r="B97" s="138" t="s">
        <v>1653</v>
      </c>
      <c r="C97" s="148">
        <v>441.5</v>
      </c>
      <c r="D97" s="148" t="s">
        <v>1333</v>
      </c>
      <c r="E97" s="21"/>
      <c r="F97" s="157">
        <f t="shared" si="3"/>
        <v>2.5196034133954867E-2</v>
      </c>
      <c r="G97" s="157" t="str">
        <f t="shared" si="4"/>
        <v/>
      </c>
      <c r="H97" s="23"/>
      <c r="L97" s="23"/>
      <c r="M97" s="23"/>
    </row>
    <row r="98" spans="1:14" x14ac:dyDescent="0.25">
      <c r="A98" s="25" t="s">
        <v>146</v>
      </c>
      <c r="B98" s="138" t="s">
        <v>1654</v>
      </c>
      <c r="C98" s="148">
        <v>6317.0158000000001</v>
      </c>
      <c r="D98" s="148" t="s">
        <v>1333</v>
      </c>
      <c r="E98" s="21"/>
      <c r="F98" s="157">
        <f t="shared" si="3"/>
        <v>0.36050678532623376</v>
      </c>
      <c r="G98" s="157" t="str">
        <f t="shared" si="4"/>
        <v/>
      </c>
      <c r="H98" s="23"/>
      <c r="L98" s="23"/>
      <c r="M98" s="23"/>
    </row>
    <row r="99" spans="1:14" x14ac:dyDescent="0.25">
      <c r="A99" s="25" t="s">
        <v>147</v>
      </c>
      <c r="B99" s="138" t="s">
        <v>1655</v>
      </c>
      <c r="C99" s="148">
        <v>1240.2560000000001</v>
      </c>
      <c r="D99" s="148" t="s">
        <v>1333</v>
      </c>
      <c r="E99" s="21"/>
      <c r="F99" s="157">
        <f t="shared" si="3"/>
        <v>7.0780368087978093E-2</v>
      </c>
      <c r="G99" s="157" t="str">
        <f t="shared" si="4"/>
        <v/>
      </c>
      <c r="H99" s="23"/>
      <c r="L99" s="23"/>
      <c r="M99" s="23"/>
    </row>
    <row r="100" spans="1:14" x14ac:dyDescent="0.25">
      <c r="A100" s="25" t="s">
        <v>148</v>
      </c>
      <c r="B100" s="59" t="s">
        <v>99</v>
      </c>
      <c r="C100" s="150">
        <f>SUM(C93:C99)</f>
        <v>17522.598900000001</v>
      </c>
      <c r="D100" s="150">
        <f>SUM(D93:D99)</f>
        <v>0</v>
      </c>
      <c r="E100" s="42"/>
      <c r="F100" s="158">
        <f>SUM(F93:F99)</f>
        <v>0.99999999999999989</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300.49380000000002</v>
      </c>
      <c r="D102" s="150" t="s">
        <v>1333</v>
      </c>
      <c r="E102" s="42"/>
      <c r="F102" s="157">
        <f>IF($C$100=0,"",IF(C102="","",IF(C102="","",C102/$C$100)))</f>
        <v>1.7148928747093561E-2</v>
      </c>
      <c r="G102" s="157" t="str">
        <f>IF($D$100=0,"",IF(D102="","",IF(D102="","",D102/$D$100)))</f>
        <v/>
      </c>
      <c r="H102" s="23"/>
      <c r="L102" s="23"/>
      <c r="M102" s="23"/>
    </row>
    <row r="103" spans="1:14" outlineLevel="1" x14ac:dyDescent="0.25">
      <c r="A103" s="25" t="s">
        <v>151</v>
      </c>
      <c r="B103" s="60" t="s">
        <v>126</v>
      </c>
      <c r="C103" s="150">
        <v>2408.5473999999999</v>
      </c>
      <c r="D103" s="150" t="s">
        <v>1333</v>
      </c>
      <c r="E103" s="42"/>
      <c r="F103" s="157">
        <f>IF($C$100=0,"",IF(C103="","",IF(C103="","",C103/$C$100)))</f>
        <v>0.13745377690520552</v>
      </c>
      <c r="G103" s="157" t="str">
        <f>IF($D$100=0,"",IF(D103="","",IF(D103="","",D103/$D$100)))</f>
        <v/>
      </c>
      <c r="H103" s="23"/>
      <c r="L103" s="23"/>
      <c r="M103" s="23"/>
    </row>
    <row r="104" spans="1:14" outlineLevel="1" x14ac:dyDescent="0.25">
      <c r="A104" s="25" t="s">
        <v>152</v>
      </c>
      <c r="B104" s="60" t="s">
        <v>128</v>
      </c>
      <c r="C104" s="150">
        <v>1856</v>
      </c>
      <c r="D104" s="150" t="s">
        <v>1333</v>
      </c>
      <c r="E104" s="42"/>
      <c r="F104" s="157">
        <f>IF($C$100=0,"",IF(C104="","",IF(C104="","",C104/$C$100)))</f>
        <v>0.10592036093458716</v>
      </c>
      <c r="G104" s="157" t="str">
        <f>IF($D$100=0,"",IF(D104="","",IF(D104="","",D104/$D$100)))</f>
        <v/>
      </c>
      <c r="H104" s="23"/>
      <c r="L104" s="23"/>
      <c r="M104" s="23"/>
    </row>
    <row r="105" spans="1:14" outlineLevel="1" x14ac:dyDescent="0.25">
      <c r="A105" s="25" t="s">
        <v>153</v>
      </c>
      <c r="B105" s="60" t="s">
        <v>130</v>
      </c>
      <c r="C105" s="150">
        <v>40</v>
      </c>
      <c r="D105" s="150" t="s">
        <v>1333</v>
      </c>
      <c r="E105" s="42"/>
      <c r="F105" s="157">
        <f>IF($C$100=0,"",IF(C105="","",IF(C105="","",C105/$C$100)))</f>
        <v>2.2827663994523096E-3</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22645.777999999998</v>
      </c>
      <c r="D112" s="148">
        <v>22645.777999999998</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22645.777999999998</v>
      </c>
      <c r="D129" s="148">
        <f>SUM(D112:D128)</f>
        <v>22645.777999999998</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15673.2</v>
      </c>
      <c r="D138" s="148">
        <v>17522.59921688</v>
      </c>
      <c r="E138" s="51"/>
      <c r="F138" s="157">
        <f t="shared" ref="F138:F154" si="9">IF($C$155=0,"",IF(C138="[for completion]","",IF(C138="","",C138/$C$155)))</f>
        <v>0.89445634212198255</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v>96.547462730000007</v>
      </c>
      <c r="D142" s="148"/>
      <c r="E142" s="51"/>
      <c r="F142" s="157">
        <f t="shared" si="9"/>
        <v>5.5098824971693237E-3</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v>583.80977669000004</v>
      </c>
      <c r="D149" s="148"/>
      <c r="E149" s="42"/>
      <c r="F149" s="157">
        <f t="shared" si="9"/>
        <v>3.3317532944975428E-2</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v>1169.04197746</v>
      </c>
      <c r="D153" s="148"/>
      <c r="E153" s="42"/>
      <c r="F153" s="157">
        <f t="shared" si="9"/>
        <v>6.671624243587275E-2</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17522.59921688</v>
      </c>
      <c r="D155" s="148">
        <f>SUM(D138:D154)</f>
        <v>17522.59921688</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15992.59921688</v>
      </c>
      <c r="D164" s="148">
        <v>15992.59921688</v>
      </c>
      <c r="E164" s="63"/>
      <c r="F164" s="157">
        <f>IF($C$167=0,"",IF(C164="[for completion]","",IF(C164="","",C164/$C$167)))</f>
        <v>0.91268418679997487</v>
      </c>
      <c r="G164" s="157">
        <f>IF($D$167=0,"",IF(D164="[for completion]","",IF(D164="","",D164/$D$167)))</f>
        <v>0.91268418679997487</v>
      </c>
      <c r="H164" s="23"/>
      <c r="L164" s="23"/>
      <c r="M164" s="23"/>
      <c r="N164" s="55"/>
    </row>
    <row r="165" spans="1:14" x14ac:dyDescent="0.25">
      <c r="A165" s="25" t="s">
        <v>223</v>
      </c>
      <c r="B165" s="23" t="s">
        <v>224</v>
      </c>
      <c r="C165" s="148">
        <v>1530</v>
      </c>
      <c r="D165" s="148">
        <v>1530</v>
      </c>
      <c r="E165" s="63"/>
      <c r="F165" s="157">
        <f>IF($C$167=0,"",IF(C165="[for completion]","",IF(C165="","",C165/$C$167)))</f>
        <v>8.7315813200025086E-2</v>
      </c>
      <c r="G165" s="157">
        <f>IF($D$167=0,"",IF(D165="[for completion]","",IF(D165="","",D165/$D$167)))</f>
        <v>8.7315813200025086E-2</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17522.59921688</v>
      </c>
      <c r="D167" s="160">
        <f>SUM(D164:D166)</f>
        <v>17522.59921688</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555</v>
      </c>
      <c r="D174" s="39"/>
      <c r="E174" s="31"/>
      <c r="F174" s="157">
        <f>IF($C$179=0,"",IF(C174="[for completion]","",C174/$C$179))</f>
        <v>1</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555</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v>555</v>
      </c>
      <c r="E193" s="50"/>
      <c r="F193" s="157">
        <f t="shared" ref="F193:F206" si="14">IF($C$208=0,"",IF(C193="[for completion]","",C193/$C$208))</f>
        <v>1</v>
      </c>
      <c r="G193" s="51"/>
      <c r="H193" s="23"/>
      <c r="L193" s="23"/>
      <c r="M193" s="23"/>
      <c r="N193" s="55"/>
    </row>
    <row r="194" spans="1:14" x14ac:dyDescent="0.25">
      <c r="A194" s="25" t="s">
        <v>264</v>
      </c>
      <c r="B194" s="42" t="s">
        <v>265</v>
      </c>
      <c r="C194" s="148"/>
      <c r="E194" s="53"/>
      <c r="F194" s="157">
        <f t="shared" si="14"/>
        <v>0</v>
      </c>
      <c r="G194" s="53"/>
      <c r="H194" s="23"/>
      <c r="L194" s="23"/>
      <c r="M194" s="23"/>
      <c r="N194" s="55"/>
    </row>
    <row r="195" spans="1:14" x14ac:dyDescent="0.25">
      <c r="A195" s="25" t="s">
        <v>266</v>
      </c>
      <c r="B195" s="42" t="s">
        <v>267</v>
      </c>
      <c r="C195" s="148"/>
      <c r="E195" s="53"/>
      <c r="F195" s="157">
        <f t="shared" si="14"/>
        <v>0</v>
      </c>
      <c r="G195" s="53"/>
      <c r="H195" s="23"/>
      <c r="L195" s="23"/>
      <c r="M195" s="23"/>
      <c r="N195" s="55"/>
    </row>
    <row r="196" spans="1:14" x14ac:dyDescent="0.25">
      <c r="A196" s="25" t="s">
        <v>268</v>
      </c>
      <c r="B196" s="42" t="s">
        <v>269</v>
      </c>
      <c r="C196" s="148"/>
      <c r="E196" s="53"/>
      <c r="F196" s="157">
        <f t="shared" si="14"/>
        <v>0</v>
      </c>
      <c r="G196" s="53"/>
      <c r="H196" s="23"/>
      <c r="L196" s="23"/>
      <c r="M196" s="23"/>
      <c r="N196" s="55"/>
    </row>
    <row r="197" spans="1:14" x14ac:dyDescent="0.25">
      <c r="A197" s="25" t="s">
        <v>270</v>
      </c>
      <c r="B197" s="42" t="s">
        <v>271</v>
      </c>
      <c r="C197" s="148"/>
      <c r="E197" s="53"/>
      <c r="F197" s="157">
        <f t="shared" si="14"/>
        <v>0</v>
      </c>
      <c r="G197" s="53"/>
      <c r="H197" s="23"/>
      <c r="L197" s="23"/>
      <c r="M197" s="23"/>
      <c r="N197" s="55"/>
    </row>
    <row r="198" spans="1:14" x14ac:dyDescent="0.25">
      <c r="A198" s="25" t="s">
        <v>272</v>
      </c>
      <c r="B198" s="42" t="s">
        <v>273</v>
      </c>
      <c r="C198" s="148"/>
      <c r="E198" s="53"/>
      <c r="F198" s="157">
        <f t="shared" si="14"/>
        <v>0</v>
      </c>
      <c r="G198" s="53"/>
      <c r="H198" s="23"/>
      <c r="L198" s="23"/>
      <c r="M198" s="23"/>
      <c r="N198" s="55"/>
    </row>
    <row r="199" spans="1:14" x14ac:dyDescent="0.25">
      <c r="A199" s="25" t="s">
        <v>274</v>
      </c>
      <c r="B199" s="42" t="s">
        <v>275</v>
      </c>
      <c r="C199" s="148"/>
      <c r="E199" s="53"/>
      <c r="F199" s="157">
        <f t="shared" si="14"/>
        <v>0</v>
      </c>
      <c r="G199" s="53"/>
      <c r="H199" s="23"/>
      <c r="L199" s="23"/>
      <c r="M199" s="23"/>
      <c r="N199" s="55"/>
    </row>
    <row r="200" spans="1:14" x14ac:dyDescent="0.25">
      <c r="A200" s="25" t="s">
        <v>276</v>
      </c>
      <c r="B200" s="42" t="s">
        <v>12</v>
      </c>
      <c r="C200" s="148"/>
      <c r="E200" s="53"/>
      <c r="F200" s="157">
        <f t="shared" si="14"/>
        <v>0</v>
      </c>
      <c r="G200" s="53"/>
      <c r="H200" s="23"/>
      <c r="L200" s="23"/>
      <c r="M200" s="23"/>
      <c r="N200" s="55"/>
    </row>
    <row r="201" spans="1:14" x14ac:dyDescent="0.25">
      <c r="A201" s="25" t="s">
        <v>277</v>
      </c>
      <c r="B201" s="42" t="s">
        <v>278</v>
      </c>
      <c r="C201" s="148"/>
      <c r="E201" s="53"/>
      <c r="F201" s="157">
        <f t="shared" si="14"/>
        <v>0</v>
      </c>
      <c r="G201" s="53"/>
      <c r="H201" s="23"/>
      <c r="L201" s="23"/>
      <c r="M201" s="23"/>
      <c r="N201" s="55"/>
    </row>
    <row r="202" spans="1:14" x14ac:dyDescent="0.25">
      <c r="A202" s="25" t="s">
        <v>279</v>
      </c>
      <c r="B202" s="42" t="s">
        <v>280</v>
      </c>
      <c r="C202" s="148"/>
      <c r="E202" s="53"/>
      <c r="F202" s="157">
        <f t="shared" si="14"/>
        <v>0</v>
      </c>
      <c r="G202" s="53"/>
      <c r="H202" s="23"/>
      <c r="L202" s="23"/>
      <c r="M202" s="23"/>
      <c r="N202" s="55"/>
    </row>
    <row r="203" spans="1:14" x14ac:dyDescent="0.25">
      <c r="A203" s="25" t="s">
        <v>281</v>
      </c>
      <c r="B203" s="42" t="s">
        <v>282</v>
      </c>
      <c r="C203" s="148"/>
      <c r="E203" s="53"/>
      <c r="F203" s="157">
        <f t="shared" si="14"/>
        <v>0</v>
      </c>
      <c r="G203" s="53"/>
      <c r="H203" s="23"/>
      <c r="L203" s="23"/>
      <c r="M203" s="23"/>
      <c r="N203" s="55"/>
    </row>
    <row r="204" spans="1:14" x14ac:dyDescent="0.25">
      <c r="A204" s="25" t="s">
        <v>283</v>
      </c>
      <c r="B204" s="42" t="s">
        <v>284</v>
      </c>
      <c r="C204" s="148"/>
      <c r="E204" s="53"/>
      <c r="F204" s="157">
        <f t="shared" si="14"/>
        <v>0</v>
      </c>
      <c r="G204" s="53"/>
      <c r="H204" s="23"/>
      <c r="L204" s="23"/>
      <c r="M204" s="23"/>
      <c r="N204" s="55"/>
    </row>
    <row r="205" spans="1:14" x14ac:dyDescent="0.25">
      <c r="A205" s="25" t="s">
        <v>285</v>
      </c>
      <c r="B205" s="42" t="s">
        <v>286</v>
      </c>
      <c r="C205" s="148"/>
      <c r="E205" s="53"/>
      <c r="F205" s="157">
        <f t="shared" si="14"/>
        <v>0</v>
      </c>
      <c r="G205" s="53"/>
      <c r="H205" s="23"/>
      <c r="L205" s="23"/>
      <c r="M205" s="23"/>
      <c r="N205" s="55"/>
    </row>
    <row r="206" spans="1:14" x14ac:dyDescent="0.25">
      <c r="A206" s="25" t="s">
        <v>287</v>
      </c>
      <c r="B206" s="42" t="s">
        <v>97</v>
      </c>
      <c r="C206" s="148"/>
      <c r="E206" s="53"/>
      <c r="F206" s="157">
        <f t="shared" si="14"/>
        <v>0</v>
      </c>
      <c r="G206" s="53"/>
      <c r="H206" s="23"/>
      <c r="L206" s="23"/>
      <c r="M206" s="23"/>
      <c r="N206" s="55"/>
    </row>
    <row r="207" spans="1:14" x14ac:dyDescent="0.25">
      <c r="A207" s="25" t="s">
        <v>288</v>
      </c>
      <c r="B207" s="52" t="s">
        <v>289</v>
      </c>
      <c r="C207" s="148">
        <f>SUM(C193:C196)</f>
        <v>555</v>
      </c>
      <c r="E207" s="53"/>
      <c r="F207" s="157">
        <f>SUM(F193:F196)</f>
        <v>1</v>
      </c>
      <c r="G207" s="53"/>
      <c r="H207" s="23"/>
      <c r="L207" s="23"/>
      <c r="M207" s="23"/>
      <c r="N207" s="55"/>
    </row>
    <row r="208" spans="1:14" x14ac:dyDescent="0.25">
      <c r="A208" s="25" t="s">
        <v>290</v>
      </c>
      <c r="B208" s="59" t="s">
        <v>99</v>
      </c>
      <c r="C208" s="150">
        <f>SUM(C193:C206)</f>
        <v>555</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v>2109.1394</v>
      </c>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1726</v>
      </c>
      <c r="C323" s="40" t="s">
        <v>1720</v>
      </c>
      <c r="H323" s="23"/>
      <c r="I323" s="55"/>
      <c r="J323" s="55"/>
      <c r="K323" s="55"/>
      <c r="L323" s="55"/>
      <c r="M323" s="55"/>
      <c r="N323" s="55"/>
    </row>
    <row r="324" spans="1:14" outlineLevel="1" x14ac:dyDescent="0.25">
      <c r="A324" s="25" t="s">
        <v>426</v>
      </c>
      <c r="B324" s="40" t="s">
        <v>1727</v>
      </c>
      <c r="C324" s="25" t="s">
        <v>1720</v>
      </c>
      <c r="H324" s="23"/>
      <c r="I324" s="55"/>
      <c r="J324" s="55"/>
      <c r="K324" s="55"/>
      <c r="L324" s="55"/>
      <c r="M324" s="55"/>
      <c r="N324" s="55"/>
    </row>
    <row r="325" spans="1:14" outlineLevel="1" x14ac:dyDescent="0.25">
      <c r="A325" s="25" t="s">
        <v>427</v>
      </c>
      <c r="B325" s="40" t="s">
        <v>1728</v>
      </c>
      <c r="C325" s="25" t="s">
        <v>1720</v>
      </c>
      <c r="H325" s="23"/>
      <c r="I325" s="55"/>
      <c r="J325" s="55"/>
      <c r="K325" s="55"/>
      <c r="L325" s="55"/>
      <c r="M325" s="55"/>
      <c r="N325" s="55"/>
    </row>
    <row r="326" spans="1:14" outlineLevel="1" x14ac:dyDescent="0.25">
      <c r="A326" s="25" t="s">
        <v>428</v>
      </c>
      <c r="B326" s="40" t="s">
        <v>1729</v>
      </c>
      <c r="C326" s="25" t="s">
        <v>1720</v>
      </c>
      <c r="H326" s="23"/>
      <c r="I326" s="55"/>
      <c r="J326" s="55"/>
      <c r="K326" s="55"/>
      <c r="L326" s="55"/>
      <c r="M326" s="55"/>
      <c r="N326" s="55"/>
    </row>
    <row r="327" spans="1:14" outlineLevel="1" x14ac:dyDescent="0.25">
      <c r="A327" s="25" t="s">
        <v>429</v>
      </c>
      <c r="B327" s="40" t="s">
        <v>1730</v>
      </c>
      <c r="C327" s="25" t="s">
        <v>1720</v>
      </c>
      <c r="H327" s="23"/>
      <c r="I327" s="55"/>
      <c r="J327" s="55"/>
      <c r="K327" s="55"/>
      <c r="L327" s="55"/>
      <c r="M327" s="55"/>
      <c r="N327" s="55"/>
    </row>
    <row r="328" spans="1:14" outlineLevel="1" x14ac:dyDescent="0.25">
      <c r="A328" s="25" t="s">
        <v>430</v>
      </c>
      <c r="B328" s="40" t="s">
        <v>1731</v>
      </c>
      <c r="C328" s="25" t="s">
        <v>1720</v>
      </c>
      <c r="H328" s="23"/>
      <c r="I328" s="55"/>
      <c r="J328" s="55"/>
      <c r="K328" s="55"/>
      <c r="L328" s="55"/>
      <c r="M328" s="55"/>
      <c r="N328" s="55"/>
    </row>
    <row r="329" spans="1:14" outlineLevel="1" x14ac:dyDescent="0.25">
      <c r="A329" s="25" t="s">
        <v>431</v>
      </c>
      <c r="B329" s="40" t="s">
        <v>1732</v>
      </c>
      <c r="C329" s="25" t="s">
        <v>1720</v>
      </c>
      <c r="H329" s="23"/>
      <c r="I329" s="55"/>
      <c r="J329" s="55"/>
      <c r="K329" s="55"/>
      <c r="L329" s="55"/>
      <c r="M329" s="55"/>
      <c r="N329" s="55"/>
    </row>
    <row r="330" spans="1:14" outlineLevel="1" x14ac:dyDescent="0.25">
      <c r="A330" s="25" t="s">
        <v>432</v>
      </c>
      <c r="B330" s="54" t="s">
        <v>1733</v>
      </c>
      <c r="C330" s="25" t="s">
        <v>1720</v>
      </c>
      <c r="H330" s="23"/>
      <c r="I330" s="55"/>
      <c r="J330" s="55"/>
      <c r="K330" s="55"/>
      <c r="L330" s="55"/>
      <c r="M330" s="55"/>
      <c r="N330" s="55"/>
    </row>
    <row r="331" spans="1:14" outlineLevel="1" x14ac:dyDescent="0.25">
      <c r="A331" s="25" t="s">
        <v>434</v>
      </c>
      <c r="B331" s="54" t="s">
        <v>1734</v>
      </c>
      <c r="C331" s="25" t="s">
        <v>1720</v>
      </c>
      <c r="H331" s="23"/>
      <c r="I331" s="55"/>
      <c r="J331" s="55"/>
      <c r="K331" s="55"/>
      <c r="L331" s="55"/>
      <c r="M331" s="55"/>
      <c r="N331" s="55"/>
    </row>
    <row r="332" spans="1:14" outlineLevel="1" x14ac:dyDescent="0.25">
      <c r="A332" s="25" t="s">
        <v>435</v>
      </c>
      <c r="B332" s="54" t="s">
        <v>1735</v>
      </c>
      <c r="C332" s="25" t="s">
        <v>1720</v>
      </c>
      <c r="H332" s="23"/>
      <c r="I332" s="55"/>
      <c r="J332" s="55"/>
      <c r="K332" s="55"/>
      <c r="L332" s="55"/>
      <c r="M332" s="55"/>
      <c r="N332" s="55"/>
    </row>
    <row r="333" spans="1:14" outlineLevel="1" x14ac:dyDescent="0.25">
      <c r="A333" s="25" t="s">
        <v>436</v>
      </c>
      <c r="B333" s="54" t="s">
        <v>1736</v>
      </c>
      <c r="C333" s="25" t="s">
        <v>1720</v>
      </c>
      <c r="H333" s="23"/>
      <c r="I333" s="55"/>
      <c r="J333" s="55"/>
      <c r="K333" s="55"/>
      <c r="L333" s="55"/>
      <c r="M333" s="55"/>
      <c r="N333" s="55"/>
    </row>
    <row r="334" spans="1:14" outlineLevel="1" x14ac:dyDescent="0.25">
      <c r="A334" s="25" t="s">
        <v>437</v>
      </c>
      <c r="B334" s="54" t="s">
        <v>1737</v>
      </c>
      <c r="C334" s="25" t="s">
        <v>1720</v>
      </c>
      <c r="H334" s="23"/>
      <c r="I334" s="55"/>
      <c r="J334" s="55"/>
      <c r="K334" s="55"/>
      <c r="L334" s="55"/>
      <c r="M334" s="55"/>
      <c r="N334" s="55"/>
    </row>
    <row r="335" spans="1:14" outlineLevel="1" x14ac:dyDescent="0.25">
      <c r="A335" s="25" t="s">
        <v>438</v>
      </c>
      <c r="B335" s="54" t="s">
        <v>1738</v>
      </c>
      <c r="C335" s="25" t="s">
        <v>1720</v>
      </c>
      <c r="H335" s="23"/>
      <c r="I335" s="55"/>
      <c r="J335" s="55"/>
      <c r="K335" s="55"/>
      <c r="L335" s="55"/>
      <c r="M335" s="55"/>
      <c r="N335" s="55"/>
    </row>
    <row r="336" spans="1:14" outlineLevel="1" x14ac:dyDescent="0.25">
      <c r="A336" s="25" t="s">
        <v>439</v>
      </c>
      <c r="B336" s="54" t="s">
        <v>1739</v>
      </c>
      <c r="C336" s="25" t="s">
        <v>1720</v>
      </c>
      <c r="H336" s="23"/>
      <c r="I336" s="55"/>
      <c r="J336" s="55"/>
      <c r="K336" s="55"/>
      <c r="L336" s="55"/>
      <c r="M336" s="55"/>
      <c r="N336" s="55"/>
    </row>
    <row r="337" spans="1:14" outlineLevel="1" x14ac:dyDescent="0.25">
      <c r="A337" s="25" t="s">
        <v>440</v>
      </c>
      <c r="B337" s="54" t="s">
        <v>1740</v>
      </c>
      <c r="C337" s="25" t="s">
        <v>1720</v>
      </c>
      <c r="H337" s="23"/>
      <c r="I337" s="55"/>
      <c r="J337" s="55"/>
      <c r="K337" s="55"/>
      <c r="L337" s="55"/>
      <c r="M337" s="55"/>
      <c r="N337" s="55"/>
    </row>
    <row r="338" spans="1:14" outlineLevel="1" x14ac:dyDescent="0.25">
      <c r="A338" s="25" t="s">
        <v>441</v>
      </c>
      <c r="B338" s="54" t="s">
        <v>1741</v>
      </c>
      <c r="C338" s="25" t="s">
        <v>1720</v>
      </c>
      <c r="H338" s="23"/>
      <c r="I338" s="55"/>
      <c r="J338" s="55"/>
      <c r="K338" s="55"/>
      <c r="L338" s="55"/>
      <c r="M338" s="55"/>
      <c r="N338" s="55"/>
    </row>
    <row r="339" spans="1:14" outlineLevel="1" x14ac:dyDescent="0.25">
      <c r="A339" s="25" t="s">
        <v>442</v>
      </c>
      <c r="B339" s="54" t="s">
        <v>1742</v>
      </c>
      <c r="C339" s="25" t="s">
        <v>1743</v>
      </c>
      <c r="H339" s="23"/>
      <c r="I339" s="55"/>
      <c r="J339" s="55"/>
      <c r="K339" s="55"/>
      <c r="L339" s="55"/>
      <c r="M339" s="55"/>
      <c r="N339" s="55"/>
    </row>
    <row r="340" spans="1:14" ht="30" outlineLevel="1" x14ac:dyDescent="0.25">
      <c r="A340" s="25" t="s">
        <v>443</v>
      </c>
      <c r="B340" s="54" t="s">
        <v>1744</v>
      </c>
      <c r="C340" s="25" t="s">
        <v>1745</v>
      </c>
      <c r="H340" s="23"/>
      <c r="I340" s="55"/>
      <c r="J340" s="55"/>
      <c r="K340" s="55"/>
      <c r="L340" s="55"/>
      <c r="M340" s="55"/>
      <c r="N340" s="55"/>
    </row>
    <row r="341" spans="1:14" ht="30" outlineLevel="1" x14ac:dyDescent="0.25">
      <c r="A341" s="25" t="s">
        <v>444</v>
      </c>
      <c r="B341" s="54" t="s">
        <v>1746</v>
      </c>
      <c r="C341" s="25" t="s">
        <v>1745</v>
      </c>
      <c r="H341" s="23"/>
      <c r="I341" s="55"/>
      <c r="J341" s="55"/>
      <c r="K341" s="55"/>
      <c r="L341" s="55"/>
      <c r="M341" s="55"/>
      <c r="N341" s="55"/>
    </row>
    <row r="342" spans="1:14" outlineLevel="1" x14ac:dyDescent="0.25">
      <c r="A342" s="25" t="s">
        <v>445</v>
      </c>
      <c r="B342" s="54" t="s">
        <v>1747</v>
      </c>
      <c r="C342" s="25" t="s">
        <v>1748</v>
      </c>
      <c r="H342" s="23"/>
      <c r="I342" s="55"/>
      <c r="J342" s="55"/>
      <c r="K342" s="55"/>
      <c r="L342" s="55"/>
      <c r="M342" s="55"/>
      <c r="N342" s="55"/>
    </row>
    <row r="343" spans="1:14" outlineLevel="1" x14ac:dyDescent="0.25">
      <c r="A343" s="25" t="s">
        <v>446</v>
      </c>
      <c r="B343" s="54" t="s">
        <v>1742</v>
      </c>
      <c r="C343" s="25" t="s">
        <v>1743</v>
      </c>
      <c r="H343" s="23"/>
      <c r="I343" s="55"/>
      <c r="J343" s="55"/>
      <c r="K343" s="55"/>
      <c r="L343" s="55"/>
      <c r="M343" s="55"/>
      <c r="N343" s="55"/>
    </row>
    <row r="344" spans="1:14" outlineLevel="1" x14ac:dyDescent="0.25">
      <c r="A344" s="25" t="s">
        <v>447</v>
      </c>
      <c r="B344" s="54" t="s">
        <v>1749</v>
      </c>
      <c r="C344" s="25" t="s">
        <v>1750</v>
      </c>
      <c r="H344" s="23"/>
      <c r="I344" s="55"/>
      <c r="J344" s="55"/>
      <c r="K344" s="55"/>
      <c r="L344" s="55"/>
      <c r="M344" s="55"/>
      <c r="N344" s="55"/>
    </row>
    <row r="345" spans="1:14" outlineLevel="1" x14ac:dyDescent="0.25">
      <c r="A345" s="25" t="s">
        <v>448</v>
      </c>
      <c r="B345" s="54" t="s">
        <v>1751</v>
      </c>
      <c r="C345" s="25" t="s">
        <v>1720</v>
      </c>
      <c r="H345" s="23"/>
      <c r="I345" s="55"/>
      <c r="J345" s="55"/>
      <c r="K345" s="55"/>
      <c r="L345" s="55"/>
      <c r="M345" s="55"/>
      <c r="N345" s="55"/>
    </row>
    <row r="346" spans="1:14" ht="30" outlineLevel="1" x14ac:dyDescent="0.25">
      <c r="A346" s="25" t="s">
        <v>449</v>
      </c>
      <c r="B346" s="54" t="s">
        <v>1752</v>
      </c>
      <c r="C346" s="25" t="s">
        <v>1753</v>
      </c>
      <c r="H346" s="23"/>
      <c r="I346" s="55"/>
      <c r="J346" s="55"/>
      <c r="K346" s="55"/>
      <c r="L346" s="55"/>
      <c r="M346" s="55"/>
      <c r="N346" s="55"/>
    </row>
    <row r="347" spans="1:14" outlineLevel="1" x14ac:dyDescent="0.25">
      <c r="A347" s="25" t="s">
        <v>450</v>
      </c>
      <c r="B347" s="54" t="s">
        <v>1754</v>
      </c>
      <c r="C347" s="25" t="s">
        <v>1755</v>
      </c>
      <c r="H347" s="23"/>
      <c r="I347" s="55"/>
      <c r="J347" s="55"/>
      <c r="K347" s="55"/>
      <c r="L347" s="55"/>
      <c r="M347" s="55"/>
      <c r="N347" s="55"/>
    </row>
    <row r="348" spans="1:14" outlineLevel="1" x14ac:dyDescent="0.25">
      <c r="A348" s="25" t="s">
        <v>451</v>
      </c>
      <c r="B348" s="54" t="s">
        <v>1754</v>
      </c>
      <c r="C348" s="25" t="s">
        <v>1756</v>
      </c>
      <c r="H348" s="23"/>
      <c r="I348" s="55"/>
      <c r="J348" s="55"/>
      <c r="K348" s="55"/>
      <c r="L348" s="55"/>
      <c r="M348" s="55"/>
      <c r="N348" s="55"/>
    </row>
    <row r="349" spans="1:14" outlineLevel="1" x14ac:dyDescent="0.25">
      <c r="A349" s="25" t="s">
        <v>452</v>
      </c>
      <c r="B349" s="54" t="s">
        <v>1754</v>
      </c>
      <c r="C349" s="25" t="s">
        <v>1757</v>
      </c>
      <c r="H349" s="23"/>
      <c r="I349" s="55"/>
      <c r="J349" s="55"/>
      <c r="K349" s="55"/>
      <c r="L349" s="55"/>
      <c r="M349" s="55"/>
      <c r="N349" s="55"/>
    </row>
    <row r="350" spans="1:14" outlineLevel="1" x14ac:dyDescent="0.25">
      <c r="A350" s="25" t="s">
        <v>453</v>
      </c>
      <c r="B350" s="54" t="s">
        <v>1758</v>
      </c>
      <c r="C350" s="25" t="s">
        <v>1720</v>
      </c>
      <c r="H350" s="23"/>
      <c r="I350" s="55"/>
      <c r="J350" s="55"/>
      <c r="K350" s="55"/>
      <c r="L350" s="55"/>
      <c r="M350" s="55"/>
      <c r="N350" s="55"/>
    </row>
    <row r="351" spans="1:14" outlineLevel="1" x14ac:dyDescent="0.25">
      <c r="A351" s="25" t="s">
        <v>454</v>
      </c>
      <c r="B351" s="54" t="s">
        <v>1759</v>
      </c>
      <c r="C351" s="25" t="s">
        <v>1720</v>
      </c>
      <c r="H351" s="23"/>
      <c r="I351" s="55"/>
      <c r="J351" s="55"/>
      <c r="K351" s="55"/>
      <c r="L351" s="55"/>
      <c r="M351" s="55"/>
      <c r="N351" s="55"/>
    </row>
    <row r="352" spans="1:14" outlineLevel="1" x14ac:dyDescent="0.25">
      <c r="A352" s="25" t="s">
        <v>455</v>
      </c>
      <c r="B352" s="54" t="s">
        <v>1760</v>
      </c>
      <c r="C352" s="25" t="s">
        <v>1720</v>
      </c>
      <c r="H352" s="23"/>
      <c r="I352" s="55"/>
      <c r="J352" s="55"/>
      <c r="K352" s="55"/>
      <c r="L352" s="55"/>
      <c r="M352" s="55"/>
      <c r="N352" s="55"/>
    </row>
    <row r="353" spans="1:14" outlineLevel="1" x14ac:dyDescent="0.25">
      <c r="A353" s="25" t="s">
        <v>456</v>
      </c>
      <c r="B353" s="54" t="s">
        <v>1761</v>
      </c>
      <c r="C353" s="25" t="s">
        <v>1762</v>
      </c>
      <c r="H353" s="23"/>
      <c r="I353" s="55"/>
      <c r="J353" s="55"/>
      <c r="K353" s="55"/>
      <c r="L353" s="55"/>
      <c r="M353" s="55"/>
      <c r="N353" s="55"/>
    </row>
    <row r="354" spans="1:14" outlineLevel="1" x14ac:dyDescent="0.25">
      <c r="A354" s="25" t="s">
        <v>457</v>
      </c>
      <c r="B354" s="54" t="s">
        <v>1763</v>
      </c>
      <c r="C354" s="25" t="s">
        <v>1764</v>
      </c>
      <c r="H354" s="23"/>
      <c r="I354" s="55"/>
      <c r="J354" s="55"/>
      <c r="K354" s="55"/>
      <c r="L354" s="55"/>
      <c r="M354" s="55"/>
      <c r="N354" s="55"/>
    </row>
    <row r="355" spans="1:14" outlineLevel="1" x14ac:dyDescent="0.25">
      <c r="A355" s="25" t="s">
        <v>458</v>
      </c>
      <c r="B355" s="54" t="s">
        <v>1765</v>
      </c>
      <c r="C355" s="25" t="s">
        <v>1766</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1718</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22090.778041289999</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22090.778041289999</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132725</v>
      </c>
      <c r="D28" s="108" t="str">
        <f>IF(C28="","","ND2")</f>
        <v>ND2</v>
      </c>
      <c r="F28" s="169">
        <f>IF(C28=0,"",IF(C28="","",C28))</f>
        <v>132725</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5.4299999999999997E-4</v>
      </c>
      <c r="D36" s="140" t="str">
        <f>IF(C36="","","ND2")</f>
        <v>ND2</v>
      </c>
      <c r="E36" s="168"/>
      <c r="F36" s="140">
        <f>IF(C36=0,"",C36)</f>
        <v>5.4299999999999997E-4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1767</v>
      </c>
      <c r="C99" s="140">
        <v>2.513234E-2</v>
      </c>
      <c r="D99" s="140" t="str">
        <f t="shared" ref="D99:D111" si="1">IF(C99="","","ND2")</f>
        <v>ND2</v>
      </c>
      <c r="E99" s="140"/>
      <c r="F99" s="140">
        <f t="shared" ref="F99:F111" si="2">IF(C99="","",C99)</f>
        <v>2.513234E-2</v>
      </c>
      <c r="G99" s="108"/>
    </row>
    <row r="100" spans="1:7" x14ac:dyDescent="0.25">
      <c r="A100" s="108" t="s">
        <v>602</v>
      </c>
      <c r="B100" s="127" t="s">
        <v>1768</v>
      </c>
      <c r="C100" s="140">
        <v>2.704848E-2</v>
      </c>
      <c r="D100" s="140" t="str">
        <f t="shared" si="1"/>
        <v>ND2</v>
      </c>
      <c r="E100" s="140"/>
      <c r="F100" s="140">
        <f t="shared" si="2"/>
        <v>2.704848E-2</v>
      </c>
      <c r="G100" s="108"/>
    </row>
    <row r="101" spans="1:7" x14ac:dyDescent="0.25">
      <c r="A101" s="108" t="s">
        <v>603</v>
      </c>
      <c r="B101" s="127" t="s">
        <v>1769</v>
      </c>
      <c r="C101" s="140">
        <v>2.7144229999999998E-2</v>
      </c>
      <c r="D101" s="140" t="str">
        <f t="shared" si="1"/>
        <v>ND2</v>
      </c>
      <c r="E101" s="140"/>
      <c r="F101" s="140">
        <f t="shared" si="2"/>
        <v>2.7144229999999998E-2</v>
      </c>
      <c r="G101" s="108"/>
    </row>
    <row r="102" spans="1:7" x14ac:dyDescent="0.25">
      <c r="A102" s="108" t="s">
        <v>604</v>
      </c>
      <c r="B102" s="127" t="s">
        <v>1770</v>
      </c>
      <c r="C102" s="140">
        <v>6.1445760000000002E-2</v>
      </c>
      <c r="D102" s="140" t="str">
        <f t="shared" si="1"/>
        <v>ND2</v>
      </c>
      <c r="E102" s="140"/>
      <c r="F102" s="140">
        <f t="shared" si="2"/>
        <v>6.1445760000000002E-2</v>
      </c>
      <c r="G102" s="108"/>
    </row>
    <row r="103" spans="1:7" x14ac:dyDescent="0.25">
      <c r="A103" s="108" t="s">
        <v>605</v>
      </c>
      <c r="B103" s="127" t="s">
        <v>1771</v>
      </c>
      <c r="C103" s="140">
        <v>0.12375599</v>
      </c>
      <c r="D103" s="140" t="str">
        <f t="shared" si="1"/>
        <v>ND2</v>
      </c>
      <c r="E103" s="140"/>
      <c r="F103" s="140">
        <f t="shared" si="2"/>
        <v>0.12375599</v>
      </c>
      <c r="G103" s="108"/>
    </row>
    <row r="104" spans="1:7" x14ac:dyDescent="0.25">
      <c r="A104" s="108" t="s">
        <v>606</v>
      </c>
      <c r="B104" s="127" t="s">
        <v>1772</v>
      </c>
      <c r="C104" s="140">
        <v>0.20433634000000001</v>
      </c>
      <c r="D104" s="140" t="str">
        <f t="shared" si="1"/>
        <v>ND2</v>
      </c>
      <c r="E104" s="140"/>
      <c r="F104" s="140">
        <f t="shared" si="2"/>
        <v>0.20433634000000001</v>
      </c>
      <c r="G104" s="108"/>
    </row>
    <row r="105" spans="1:7" x14ac:dyDescent="0.25">
      <c r="A105" s="108" t="s">
        <v>607</v>
      </c>
      <c r="B105" s="127" t="s">
        <v>1773</v>
      </c>
      <c r="C105" s="140">
        <v>0.22526997000000001</v>
      </c>
      <c r="D105" s="140" t="str">
        <f t="shared" si="1"/>
        <v>ND2</v>
      </c>
      <c r="E105" s="140"/>
      <c r="F105" s="140">
        <f t="shared" si="2"/>
        <v>0.22526997000000001</v>
      </c>
      <c r="G105" s="108"/>
    </row>
    <row r="106" spans="1:7" x14ac:dyDescent="0.25">
      <c r="A106" s="108" t="s">
        <v>608</v>
      </c>
      <c r="B106" s="127" t="s">
        <v>1774</v>
      </c>
      <c r="C106" s="140">
        <v>1.430622E-2</v>
      </c>
      <c r="D106" s="140" t="str">
        <f t="shared" si="1"/>
        <v>ND2</v>
      </c>
      <c r="E106" s="140"/>
      <c r="F106" s="140">
        <f t="shared" si="2"/>
        <v>1.430622E-2</v>
      </c>
      <c r="G106" s="108"/>
    </row>
    <row r="107" spans="1:7" x14ac:dyDescent="0.25">
      <c r="A107" s="108" t="s">
        <v>609</v>
      </c>
      <c r="B107" s="127" t="s">
        <v>1775</v>
      </c>
      <c r="C107" s="140">
        <v>0.12677693000000001</v>
      </c>
      <c r="D107" s="140" t="str">
        <f t="shared" si="1"/>
        <v>ND2</v>
      </c>
      <c r="E107" s="140"/>
      <c r="F107" s="140">
        <f t="shared" si="2"/>
        <v>0.12677693000000001</v>
      </c>
      <c r="G107" s="108"/>
    </row>
    <row r="108" spans="1:7" x14ac:dyDescent="0.25">
      <c r="A108" s="108" t="s">
        <v>610</v>
      </c>
      <c r="B108" s="127" t="s">
        <v>1776</v>
      </c>
      <c r="C108" s="140">
        <v>9.5195650000000007E-2</v>
      </c>
      <c r="D108" s="140" t="str">
        <f t="shared" si="1"/>
        <v>ND2</v>
      </c>
      <c r="E108" s="140"/>
      <c r="F108" s="140">
        <f t="shared" si="2"/>
        <v>9.5195650000000007E-2</v>
      </c>
      <c r="G108" s="108"/>
    </row>
    <row r="109" spans="1:7" x14ac:dyDescent="0.25">
      <c r="A109" s="108" t="s">
        <v>611</v>
      </c>
      <c r="B109" s="127" t="s">
        <v>1777</v>
      </c>
      <c r="C109" s="140">
        <v>3.4039060000000003E-2</v>
      </c>
      <c r="D109" s="140" t="str">
        <f t="shared" si="1"/>
        <v>ND2</v>
      </c>
      <c r="E109" s="140"/>
      <c r="F109" s="140">
        <f t="shared" si="2"/>
        <v>3.4039060000000003E-2</v>
      </c>
      <c r="G109" s="108"/>
    </row>
    <row r="110" spans="1:7" x14ac:dyDescent="0.25">
      <c r="A110" s="108" t="s">
        <v>612</v>
      </c>
      <c r="B110" s="127" t="s">
        <v>1778</v>
      </c>
      <c r="C110" s="140">
        <v>3.5549030000000002E-2</v>
      </c>
      <c r="D110" s="140" t="str">
        <f t="shared" si="1"/>
        <v>ND2</v>
      </c>
      <c r="E110" s="140"/>
      <c r="F110" s="140">
        <f t="shared" si="2"/>
        <v>3.5549030000000002E-2</v>
      </c>
      <c r="G110" s="108"/>
    </row>
    <row r="111" spans="1:7" x14ac:dyDescent="0.25">
      <c r="A111" s="108" t="s">
        <v>613</v>
      </c>
      <c r="B111" s="127" t="s">
        <v>1779</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1780</v>
      </c>
      <c r="C150" s="140">
        <v>0.87903606999999995</v>
      </c>
      <c r="D150" s="140" t="str">
        <f>IF(C150="","","ND2")</f>
        <v>ND2</v>
      </c>
      <c r="E150" s="141"/>
      <c r="F150" s="140">
        <f>IF(C150="","",C150)</f>
        <v>0.87903606999999995</v>
      </c>
    </row>
    <row r="151" spans="1:7" x14ac:dyDescent="0.25">
      <c r="A151" s="108" t="s">
        <v>635</v>
      </c>
      <c r="B151" s="108" t="s">
        <v>1781</v>
      </c>
      <c r="C151" s="140">
        <v>0.12096393</v>
      </c>
      <c r="D151" s="140" t="str">
        <f>IF(C151="","","ND2")</f>
        <v>ND2</v>
      </c>
      <c r="E151" s="141"/>
      <c r="F151" s="140">
        <f>IF(C151="","",C151)</f>
        <v>0.12096393</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1782</v>
      </c>
      <c r="C160" s="140">
        <v>0.71131867000000004</v>
      </c>
      <c r="D160" s="140" t="str">
        <f>IF(C160="","","ND2")</f>
        <v>ND2</v>
      </c>
      <c r="E160" s="141"/>
      <c r="F160" s="140">
        <f>IF(C160="","",C160)</f>
        <v>0.71131867000000004</v>
      </c>
    </row>
    <row r="161" spans="1:7" x14ac:dyDescent="0.25">
      <c r="A161" s="108" t="s">
        <v>647</v>
      </c>
      <c r="B161" s="108" t="s">
        <v>648</v>
      </c>
      <c r="C161" s="140">
        <v>6.8645880000000006E-2</v>
      </c>
      <c r="D161" s="140" t="str">
        <f>IF(C161="","","ND2")</f>
        <v>ND2</v>
      </c>
      <c r="E161" s="141"/>
      <c r="F161" s="140">
        <f>IF(C161="","",C161)</f>
        <v>6.8645880000000006E-2</v>
      </c>
    </row>
    <row r="162" spans="1:7" x14ac:dyDescent="0.25">
      <c r="A162" s="108" t="s">
        <v>649</v>
      </c>
      <c r="B162" s="108" t="s">
        <v>97</v>
      </c>
      <c r="C162" s="140">
        <v>0.22003544999999999</v>
      </c>
      <c r="D162" s="140" t="str">
        <f>IF(C162="","","ND2")</f>
        <v>ND2</v>
      </c>
      <c r="E162" s="141"/>
      <c r="F162" s="140">
        <f>IF(C162="","",C162)</f>
        <v>0.22003544999999999</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1783</v>
      </c>
      <c r="C170" s="140">
        <v>7.0268700000000002E-3</v>
      </c>
      <c r="D170" s="140" t="str">
        <f>IF(C170="","","ND2")</f>
        <v>ND2</v>
      </c>
      <c r="E170" s="141"/>
      <c r="F170" s="140">
        <f>IF(C170="","",C170)</f>
        <v>7.0268700000000002E-3</v>
      </c>
    </row>
    <row r="171" spans="1:7" x14ac:dyDescent="0.25">
      <c r="A171" s="108" t="s">
        <v>659</v>
      </c>
      <c r="B171" s="128" t="s">
        <v>1784</v>
      </c>
      <c r="C171" s="140">
        <v>5.92363E-3</v>
      </c>
      <c r="D171" s="140" t="str">
        <f>IF(C171="","","ND2")</f>
        <v>ND2</v>
      </c>
      <c r="E171" s="141"/>
      <c r="F171" s="140">
        <f>IF(C171="","",C171)</f>
        <v>5.92363E-3</v>
      </c>
    </row>
    <row r="172" spans="1:7" x14ac:dyDescent="0.25">
      <c r="A172" s="108" t="s">
        <v>661</v>
      </c>
      <c r="B172" s="128" t="s">
        <v>1785</v>
      </c>
      <c r="C172" s="140">
        <v>1.901139E-2</v>
      </c>
      <c r="D172" s="140" t="str">
        <f>IF(C172="","","ND2")</f>
        <v>ND2</v>
      </c>
      <c r="E172" s="140"/>
      <c r="F172" s="140">
        <f>IF(C172="","",C172)</f>
        <v>1.901139E-2</v>
      </c>
    </row>
    <row r="173" spans="1:7" x14ac:dyDescent="0.25">
      <c r="A173" s="108" t="s">
        <v>663</v>
      </c>
      <c r="B173" s="128" t="s">
        <v>1786</v>
      </c>
      <c r="C173" s="140">
        <v>1.015607E-2</v>
      </c>
      <c r="D173" s="140" t="str">
        <f>IF(C173="","","ND2")</f>
        <v>ND2</v>
      </c>
      <c r="E173" s="140"/>
      <c r="F173" s="140">
        <f>IF(C173="","",C173)</f>
        <v>1.015607E-2</v>
      </c>
    </row>
    <row r="174" spans="1:7" x14ac:dyDescent="0.25">
      <c r="A174" s="108" t="s">
        <v>665</v>
      </c>
      <c r="B174" s="128" t="s">
        <v>1787</v>
      </c>
      <c r="C174" s="140">
        <v>0.95788203999999999</v>
      </c>
      <c r="D174" s="140" t="str">
        <f>IF(C174="","","ND2")</f>
        <v>ND2</v>
      </c>
      <c r="E174" s="140"/>
      <c r="F174" s="140">
        <f>IF(C174="","",C174)</f>
        <v>0.95788203999999999</v>
      </c>
    </row>
    <row r="175" spans="1:7" outlineLevel="1" x14ac:dyDescent="0.25">
      <c r="A175" s="108" t="s">
        <v>667</v>
      </c>
      <c r="B175" s="125" t="s">
        <v>1779</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0</v>
      </c>
      <c r="D180" s="140" t="str">
        <f>IF(C180="","","ND2")</f>
        <v>ND2</v>
      </c>
      <c r="E180" s="141"/>
      <c r="F180" s="140">
        <f>IF(C180="","",C180)</f>
        <v>0</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166.44021880798644</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1788</v>
      </c>
      <c r="C190" s="166">
        <v>78.248031760000003</v>
      </c>
      <c r="D190" s="169">
        <v>5533</v>
      </c>
      <c r="E190" s="133"/>
      <c r="F190" s="165">
        <f t="shared" ref="F190:F213" si="3">IF($C$214=0,"",IF(C190="[for completion]","",IF(C190="","",C190/$C$214)))</f>
        <v>3.5421129855067201E-3</v>
      </c>
      <c r="G190" s="165">
        <f t="shared" ref="G190:G213" si="4">IF($D$214=0,"",IF(D190="[for completion]","",IF(D190="","",D190/$D$214)))</f>
        <v>4.1687700131851572E-2</v>
      </c>
    </row>
    <row r="191" spans="1:7" x14ac:dyDescent="0.25">
      <c r="A191" s="108" t="s">
        <v>686</v>
      </c>
      <c r="B191" s="127" t="s">
        <v>1789</v>
      </c>
      <c r="C191" s="166">
        <v>361.03469211999999</v>
      </c>
      <c r="D191" s="169">
        <v>9306</v>
      </c>
      <c r="E191" s="133"/>
      <c r="F191" s="165">
        <f t="shared" si="3"/>
        <v>1.634323116393583E-2</v>
      </c>
      <c r="G191" s="165">
        <f t="shared" si="4"/>
        <v>7.0114899227726499E-2</v>
      </c>
    </row>
    <row r="192" spans="1:7" x14ac:dyDescent="0.25">
      <c r="A192" s="108" t="s">
        <v>687</v>
      </c>
      <c r="B192" s="127" t="s">
        <v>1790</v>
      </c>
      <c r="C192" s="166">
        <v>699.73861029</v>
      </c>
      <c r="D192" s="169">
        <v>10997</v>
      </c>
      <c r="E192" s="133"/>
      <c r="F192" s="165">
        <f t="shared" si="3"/>
        <v>3.1675598251094401E-2</v>
      </c>
      <c r="G192" s="165">
        <f t="shared" si="4"/>
        <v>8.2855528348088153E-2</v>
      </c>
    </row>
    <row r="193" spans="1:7" x14ac:dyDescent="0.25">
      <c r="A193" s="108" t="s">
        <v>688</v>
      </c>
      <c r="B193" s="127" t="s">
        <v>1791</v>
      </c>
      <c r="C193" s="166">
        <v>1165.47169519</v>
      </c>
      <c r="D193" s="169">
        <v>13107</v>
      </c>
      <c r="E193" s="133"/>
      <c r="F193" s="165">
        <f t="shared" si="3"/>
        <v>5.2758290948902317E-2</v>
      </c>
      <c r="G193" s="165">
        <f t="shared" si="4"/>
        <v>9.8753060840082882E-2</v>
      </c>
    </row>
    <row r="194" spans="1:7" x14ac:dyDescent="0.25">
      <c r="A194" s="108" t="s">
        <v>689</v>
      </c>
      <c r="B194" s="127" t="s">
        <v>1792</v>
      </c>
      <c r="C194" s="166">
        <v>3643.4273934900002</v>
      </c>
      <c r="D194" s="169">
        <v>28748</v>
      </c>
      <c r="E194" s="133"/>
      <c r="F194" s="165">
        <f t="shared" si="3"/>
        <v>0.16492979046188641</v>
      </c>
      <c r="G194" s="165">
        <f t="shared" si="4"/>
        <v>0.21659822942173668</v>
      </c>
    </row>
    <row r="195" spans="1:7" x14ac:dyDescent="0.25">
      <c r="A195" s="108" t="s">
        <v>690</v>
      </c>
      <c r="B195" s="127" t="s">
        <v>1793</v>
      </c>
      <c r="C195" s="166">
        <v>4561.0683098400004</v>
      </c>
      <c r="D195" s="169">
        <v>26004</v>
      </c>
      <c r="E195" s="133"/>
      <c r="F195" s="165">
        <f t="shared" si="3"/>
        <v>0.2064693376265373</v>
      </c>
      <c r="G195" s="165">
        <f t="shared" si="4"/>
        <v>0.19592390280655492</v>
      </c>
    </row>
    <row r="196" spans="1:7" x14ac:dyDescent="0.25">
      <c r="A196" s="108" t="s">
        <v>691</v>
      </c>
      <c r="B196" s="127" t="s">
        <v>1794</v>
      </c>
      <c r="C196" s="166">
        <v>3742.33526304</v>
      </c>
      <c r="D196" s="169">
        <v>16677</v>
      </c>
      <c r="E196" s="133"/>
      <c r="F196" s="165">
        <f t="shared" si="3"/>
        <v>0.16940712799002283</v>
      </c>
      <c r="G196" s="165">
        <f t="shared" si="4"/>
        <v>0.12565078169146732</v>
      </c>
    </row>
    <row r="197" spans="1:7" x14ac:dyDescent="0.25">
      <c r="A197" s="108" t="s">
        <v>692</v>
      </c>
      <c r="B197" s="127" t="s">
        <v>1795</v>
      </c>
      <c r="C197" s="166">
        <v>2631.9904433199999</v>
      </c>
      <c r="D197" s="169">
        <v>9605</v>
      </c>
      <c r="E197" s="133"/>
      <c r="F197" s="165">
        <f t="shared" si="3"/>
        <v>0.11914430711315518</v>
      </c>
      <c r="G197" s="165">
        <f t="shared" si="4"/>
        <v>7.2367677528724805E-2</v>
      </c>
    </row>
    <row r="198" spans="1:7" x14ac:dyDescent="0.25">
      <c r="A198" s="108" t="s">
        <v>693</v>
      </c>
      <c r="B198" s="127" t="s">
        <v>1796</v>
      </c>
      <c r="C198" s="166">
        <v>1599.9574200100001</v>
      </c>
      <c r="D198" s="169">
        <v>4932</v>
      </c>
      <c r="E198" s="133"/>
      <c r="F198" s="165">
        <f t="shared" si="3"/>
        <v>7.2426485704555579E-2</v>
      </c>
      <c r="G198" s="165">
        <f t="shared" si="4"/>
        <v>3.7159540403089095E-2</v>
      </c>
    </row>
    <row r="199" spans="1:7" x14ac:dyDescent="0.25">
      <c r="A199" s="108" t="s">
        <v>694</v>
      </c>
      <c r="B199" s="127" t="s">
        <v>1797</v>
      </c>
      <c r="C199" s="166">
        <v>1146.8089826099999</v>
      </c>
      <c r="D199" s="169">
        <v>3060</v>
      </c>
      <c r="E199" s="127"/>
      <c r="F199" s="165">
        <f t="shared" si="3"/>
        <v>5.191347178748041E-2</v>
      </c>
      <c r="G199" s="165">
        <f t="shared" si="4"/>
        <v>2.3055189301186663E-2</v>
      </c>
    </row>
    <row r="200" spans="1:7" x14ac:dyDescent="0.25">
      <c r="A200" s="108" t="s">
        <v>695</v>
      </c>
      <c r="B200" s="127" t="s">
        <v>1798</v>
      </c>
      <c r="C200" s="166">
        <v>737.79225488999998</v>
      </c>
      <c r="D200" s="169">
        <v>1737</v>
      </c>
      <c r="E200" s="127"/>
      <c r="F200" s="165">
        <f t="shared" si="3"/>
        <v>3.3398201435503469E-2</v>
      </c>
      <c r="G200" s="165">
        <f t="shared" si="4"/>
        <v>1.3087210397438312E-2</v>
      </c>
    </row>
    <row r="201" spans="1:7" x14ac:dyDescent="0.25">
      <c r="A201" s="108" t="s">
        <v>696</v>
      </c>
      <c r="B201" s="127" t="s">
        <v>1799</v>
      </c>
      <c r="C201" s="166">
        <v>510.98374565</v>
      </c>
      <c r="D201" s="169">
        <v>1072</v>
      </c>
      <c r="E201" s="127"/>
      <c r="F201" s="165">
        <f t="shared" si="3"/>
        <v>2.3131088669440136E-2</v>
      </c>
      <c r="G201" s="165">
        <f t="shared" si="4"/>
        <v>8.0768506310039557E-3</v>
      </c>
    </row>
    <row r="202" spans="1:7" x14ac:dyDescent="0.25">
      <c r="A202" s="108" t="s">
        <v>697</v>
      </c>
      <c r="B202" s="127" t="s">
        <v>1800</v>
      </c>
      <c r="C202" s="166">
        <v>329.18189798999998</v>
      </c>
      <c r="D202" s="169">
        <v>625</v>
      </c>
      <c r="E202" s="127"/>
      <c r="F202" s="165">
        <f t="shared" si="3"/>
        <v>1.4901326579567468E-2</v>
      </c>
      <c r="G202" s="165">
        <f t="shared" si="4"/>
        <v>4.7089847428894334E-3</v>
      </c>
    </row>
    <row r="203" spans="1:7" x14ac:dyDescent="0.25">
      <c r="A203" s="108" t="s">
        <v>698</v>
      </c>
      <c r="B203" s="127" t="s">
        <v>1801</v>
      </c>
      <c r="C203" s="166">
        <v>260.14785404000003</v>
      </c>
      <c r="D203" s="169">
        <v>452</v>
      </c>
      <c r="E203" s="127"/>
      <c r="F203" s="165">
        <f t="shared" si="3"/>
        <v>1.1776310166792507E-2</v>
      </c>
      <c r="G203" s="165">
        <f t="shared" si="4"/>
        <v>3.405537766057638E-3</v>
      </c>
    </row>
    <row r="204" spans="1:7" x14ac:dyDescent="0.25">
      <c r="A204" s="108" t="s">
        <v>699</v>
      </c>
      <c r="B204" s="127" t="s">
        <v>1802</v>
      </c>
      <c r="C204" s="166">
        <v>177.36747552</v>
      </c>
      <c r="D204" s="169">
        <v>283</v>
      </c>
      <c r="E204" s="127"/>
      <c r="F204" s="165">
        <f t="shared" si="3"/>
        <v>8.0290280038340638E-3</v>
      </c>
      <c r="G204" s="165">
        <f t="shared" si="4"/>
        <v>2.1322282915803353E-3</v>
      </c>
    </row>
    <row r="205" spans="1:7" x14ac:dyDescent="0.25">
      <c r="A205" s="108" t="s">
        <v>700</v>
      </c>
      <c r="B205" s="127" t="s">
        <v>1803</v>
      </c>
      <c r="C205" s="166">
        <v>152.57351177999999</v>
      </c>
      <c r="D205" s="169">
        <v>225</v>
      </c>
      <c r="F205" s="165">
        <f t="shared" si="3"/>
        <v>6.9066608471111332E-3</v>
      </c>
      <c r="G205" s="165">
        <f t="shared" si="4"/>
        <v>1.6952345074401959E-3</v>
      </c>
    </row>
    <row r="206" spans="1:7" x14ac:dyDescent="0.25">
      <c r="A206" s="108" t="s">
        <v>701</v>
      </c>
      <c r="B206" s="127" t="s">
        <v>1804</v>
      </c>
      <c r="C206" s="166">
        <v>89.575155769999995</v>
      </c>
      <c r="D206" s="169">
        <v>123</v>
      </c>
      <c r="E206" s="122"/>
      <c r="F206" s="165">
        <f t="shared" si="3"/>
        <v>4.054866496896333E-3</v>
      </c>
      <c r="G206" s="165">
        <f t="shared" si="4"/>
        <v>9.2672819740064047E-4</v>
      </c>
    </row>
    <row r="207" spans="1:7" x14ac:dyDescent="0.25">
      <c r="A207" s="108" t="s">
        <v>702</v>
      </c>
      <c r="B207" s="127" t="s">
        <v>1805</v>
      </c>
      <c r="C207" s="166">
        <v>62.194154650000002</v>
      </c>
      <c r="D207" s="169">
        <v>80</v>
      </c>
      <c r="E207" s="122"/>
      <c r="F207" s="165">
        <f t="shared" si="3"/>
        <v>2.8153899574633614E-3</v>
      </c>
      <c r="G207" s="165">
        <f t="shared" si="4"/>
        <v>6.0275004708984742E-4</v>
      </c>
    </row>
    <row r="208" spans="1:7" x14ac:dyDescent="0.25">
      <c r="A208" s="108" t="s">
        <v>703</v>
      </c>
      <c r="B208" s="127" t="s">
        <v>1806</v>
      </c>
      <c r="C208" s="166">
        <v>49.632834070000001</v>
      </c>
      <c r="D208" s="169">
        <v>60</v>
      </c>
      <c r="E208" s="122"/>
      <c r="F208" s="165">
        <f t="shared" si="3"/>
        <v>2.2467671341059601E-3</v>
      </c>
      <c r="G208" s="165">
        <f t="shared" si="4"/>
        <v>4.5206253531738556E-4</v>
      </c>
    </row>
    <row r="209" spans="1:7" x14ac:dyDescent="0.25">
      <c r="A209" s="108" t="s">
        <v>704</v>
      </c>
      <c r="B209" s="127" t="s">
        <v>1807</v>
      </c>
      <c r="C209" s="166">
        <v>41.209280079999999</v>
      </c>
      <c r="D209" s="169">
        <v>47</v>
      </c>
      <c r="E209" s="122"/>
      <c r="F209" s="165">
        <f t="shared" si="3"/>
        <v>1.865451728453181E-3</v>
      </c>
      <c r="G209" s="165">
        <f t="shared" si="4"/>
        <v>3.5411565266528538E-4</v>
      </c>
    </row>
    <row r="210" spans="1:7" x14ac:dyDescent="0.25">
      <c r="A210" s="108" t="s">
        <v>705</v>
      </c>
      <c r="B210" s="127" t="s">
        <v>1808</v>
      </c>
      <c r="C210" s="166">
        <v>21.348516270000001</v>
      </c>
      <c r="D210" s="169">
        <v>23</v>
      </c>
      <c r="E210" s="122"/>
      <c r="F210" s="165">
        <f t="shared" si="3"/>
        <v>9.6639947357659249E-4</v>
      </c>
      <c r="G210" s="165">
        <f t="shared" si="4"/>
        <v>1.7329063853833114E-4</v>
      </c>
    </row>
    <row r="211" spans="1:7" x14ac:dyDescent="0.25">
      <c r="A211" s="108" t="s">
        <v>706</v>
      </c>
      <c r="B211" s="127" t="s">
        <v>1809</v>
      </c>
      <c r="C211" s="166">
        <v>28.690518910000002</v>
      </c>
      <c r="D211" s="169">
        <v>29</v>
      </c>
      <c r="E211" s="122"/>
      <c r="F211" s="165">
        <f t="shared" si="3"/>
        <v>1.2987554741790621E-3</v>
      </c>
      <c r="G211" s="165">
        <f t="shared" si="4"/>
        <v>2.1849689207006969E-4</v>
      </c>
    </row>
    <row r="212" spans="1:7" x14ac:dyDescent="0.25">
      <c r="A212" s="108" t="s">
        <v>707</v>
      </c>
      <c r="B212" s="127" t="s">
        <v>1810</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22090.778041289996</v>
      </c>
      <c r="D214" s="170">
        <f>SUM(D190:D213)</f>
        <v>132725</v>
      </c>
      <c r="E214" s="122"/>
      <c r="F214" s="171">
        <f>SUM(F190:F213)</f>
        <v>1</v>
      </c>
      <c r="G214" s="171">
        <f>SUM(G190:G213)</f>
        <v>1.0000000000000002</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0.58603799000000001</v>
      </c>
      <c r="F216" s="168"/>
      <c r="G216" s="168"/>
    </row>
    <row r="217" spans="1:7" x14ac:dyDescent="0.25">
      <c r="F217" s="168"/>
      <c r="G217" s="168"/>
    </row>
    <row r="218" spans="1:7" x14ac:dyDescent="0.25">
      <c r="B218" s="127" t="s">
        <v>713</v>
      </c>
      <c r="F218" s="168"/>
      <c r="G218" s="168"/>
    </row>
    <row r="219" spans="1:7" x14ac:dyDescent="0.25">
      <c r="A219" s="108" t="s">
        <v>714</v>
      </c>
      <c r="B219" s="108" t="s">
        <v>1811</v>
      </c>
      <c r="C219" s="166">
        <v>4232.0413040900003</v>
      </c>
      <c r="D219" s="169">
        <v>48722</v>
      </c>
      <c r="F219" s="165">
        <f t="shared" ref="F219:F226" si="5">IF($C$227=0,"",IF(C219="[for completion]","",C219/$C$227))</f>
        <v>0.19157502267144538</v>
      </c>
      <c r="G219" s="165">
        <f t="shared" ref="G219:G226" si="6">IF($D$227=0,"",IF(D219="[for completion]","",D219/$D$227))</f>
        <v>0.36708984742889433</v>
      </c>
    </row>
    <row r="220" spans="1:7" x14ac:dyDescent="0.25">
      <c r="A220" s="108" t="s">
        <v>716</v>
      </c>
      <c r="B220" s="108" t="s">
        <v>1812</v>
      </c>
      <c r="C220" s="166">
        <v>2929.89746401</v>
      </c>
      <c r="D220" s="169">
        <v>17852</v>
      </c>
      <c r="F220" s="165">
        <f t="shared" si="5"/>
        <v>0.13262989010770518</v>
      </c>
      <c r="G220" s="165">
        <f t="shared" si="6"/>
        <v>0.13450367300809946</v>
      </c>
    </row>
    <row r="221" spans="1:7" x14ac:dyDescent="0.25">
      <c r="A221" s="108" t="s">
        <v>718</v>
      </c>
      <c r="B221" s="108" t="s">
        <v>1813</v>
      </c>
      <c r="C221" s="166">
        <v>3706.3928550300002</v>
      </c>
      <c r="D221" s="169">
        <v>19136</v>
      </c>
      <c r="F221" s="165">
        <f t="shared" si="5"/>
        <v>0.16778009575318531</v>
      </c>
      <c r="G221" s="165">
        <f t="shared" si="6"/>
        <v>0.14417781126389151</v>
      </c>
    </row>
    <row r="222" spans="1:7" x14ac:dyDescent="0.25">
      <c r="A222" s="108" t="s">
        <v>720</v>
      </c>
      <c r="B222" s="108" t="s">
        <v>1814</v>
      </c>
      <c r="C222" s="166">
        <v>4150.1401679000001</v>
      </c>
      <c r="D222" s="169">
        <v>18817</v>
      </c>
      <c r="F222" s="165">
        <f t="shared" si="5"/>
        <v>0.18786754183772744</v>
      </c>
      <c r="G222" s="165">
        <f t="shared" si="6"/>
        <v>0.14177434545112075</v>
      </c>
    </row>
    <row r="223" spans="1:7" x14ac:dyDescent="0.25">
      <c r="A223" s="108" t="s">
        <v>722</v>
      </c>
      <c r="B223" s="108" t="s">
        <v>1815</v>
      </c>
      <c r="C223" s="166">
        <v>3789.0549875900001</v>
      </c>
      <c r="D223" s="169">
        <v>15720</v>
      </c>
      <c r="F223" s="165">
        <f t="shared" si="5"/>
        <v>0.17152202518661205</v>
      </c>
      <c r="G223" s="165">
        <f t="shared" si="6"/>
        <v>0.11844038425315502</v>
      </c>
    </row>
    <row r="224" spans="1:7" x14ac:dyDescent="0.25">
      <c r="A224" s="108" t="s">
        <v>724</v>
      </c>
      <c r="B224" s="108" t="s">
        <v>1816</v>
      </c>
      <c r="C224" s="166">
        <v>2447.9322115700002</v>
      </c>
      <c r="D224" s="169">
        <v>9498</v>
      </c>
      <c r="F224" s="165">
        <f t="shared" si="5"/>
        <v>0.11081240357376981</v>
      </c>
      <c r="G224" s="165">
        <f t="shared" si="6"/>
        <v>7.156149934074213E-2</v>
      </c>
    </row>
    <row r="225" spans="1:7" x14ac:dyDescent="0.25">
      <c r="A225" s="108" t="s">
        <v>726</v>
      </c>
      <c r="B225" s="108" t="s">
        <v>1817</v>
      </c>
      <c r="C225" s="166">
        <v>753.66512580000006</v>
      </c>
      <c r="D225" s="169">
        <v>2713</v>
      </c>
      <c r="F225" s="165">
        <f t="shared" si="5"/>
        <v>3.4116730718642872E-2</v>
      </c>
      <c r="G225" s="165">
        <f t="shared" si="6"/>
        <v>2.0440760971934452E-2</v>
      </c>
    </row>
    <row r="226" spans="1:7" x14ac:dyDescent="0.25">
      <c r="A226" s="108" t="s">
        <v>728</v>
      </c>
      <c r="B226" s="108" t="s">
        <v>729</v>
      </c>
      <c r="C226" s="166">
        <v>81.653925299999997</v>
      </c>
      <c r="D226" s="169">
        <v>267</v>
      </c>
      <c r="F226" s="165">
        <f t="shared" si="5"/>
        <v>3.6962901509118495E-3</v>
      </c>
      <c r="G226" s="165">
        <f t="shared" si="6"/>
        <v>2.0116782821623658E-3</v>
      </c>
    </row>
    <row r="227" spans="1:7" x14ac:dyDescent="0.25">
      <c r="A227" s="108" t="s">
        <v>730</v>
      </c>
      <c r="B227" s="136" t="s">
        <v>99</v>
      </c>
      <c r="C227" s="166">
        <f>SUM(C219:C226)</f>
        <v>22090.778041290003</v>
      </c>
      <c r="D227" s="169">
        <f>SUM(D219:D226)</f>
        <v>132725</v>
      </c>
      <c r="F227" s="140">
        <f>SUM(F219:F226)</f>
        <v>0.99999999999999989</v>
      </c>
      <c r="G227" s="140">
        <f>SUM(G219:G226)</f>
        <v>1</v>
      </c>
    </row>
    <row r="228" spans="1:7" outlineLevel="1" x14ac:dyDescent="0.25">
      <c r="A228" s="108" t="s">
        <v>731</v>
      </c>
      <c r="B228" s="123" t="s">
        <v>1818</v>
      </c>
      <c r="C228" s="166">
        <v>72.634197490000005</v>
      </c>
      <c r="D228" s="169">
        <v>233</v>
      </c>
      <c r="F228" s="165">
        <f t="shared" ref="F228:F233" si="7">IF($C$227=0,"",IF(C228="[for completion]","",C228/$C$227))</f>
        <v>3.2879872928983762E-3</v>
      </c>
      <c r="G228" s="165">
        <f t="shared" ref="G228:G233" si="8">IF($D$227=0,"",IF(D228="[for completion]","",D228/$D$227))</f>
        <v>1.7555095121491806E-3</v>
      </c>
    </row>
    <row r="229" spans="1:7" outlineLevel="1" x14ac:dyDescent="0.25">
      <c r="A229" s="108" t="s">
        <v>733</v>
      </c>
      <c r="B229" s="123" t="s">
        <v>1819</v>
      </c>
      <c r="C229" s="166">
        <v>4.4334159700000004</v>
      </c>
      <c r="D229" s="169">
        <v>19</v>
      </c>
      <c r="F229" s="165">
        <f t="shared" si="7"/>
        <v>2.0069080236619446E-4</v>
      </c>
      <c r="G229" s="165">
        <f t="shared" si="8"/>
        <v>1.4315313618383876E-4</v>
      </c>
    </row>
    <row r="230" spans="1:7" outlineLevel="1" x14ac:dyDescent="0.25">
      <c r="A230" s="108" t="s">
        <v>735</v>
      </c>
      <c r="B230" s="123" t="s">
        <v>1820</v>
      </c>
      <c r="C230" s="166">
        <v>2.8722463500000002</v>
      </c>
      <c r="D230" s="169">
        <v>11</v>
      </c>
      <c r="F230" s="165">
        <f t="shared" si="7"/>
        <v>1.300201534156682E-4</v>
      </c>
      <c r="G230" s="165">
        <f t="shared" si="8"/>
        <v>8.2878131474854022E-5</v>
      </c>
    </row>
    <row r="231" spans="1:7" outlineLevel="1" x14ac:dyDescent="0.25">
      <c r="A231" s="108" t="s">
        <v>737</v>
      </c>
      <c r="B231" s="123" t="s">
        <v>1821</v>
      </c>
      <c r="C231" s="166">
        <v>0.59936884999999995</v>
      </c>
      <c r="D231" s="169">
        <v>1</v>
      </c>
      <c r="F231" s="165">
        <f t="shared" si="7"/>
        <v>2.7132084206346926E-5</v>
      </c>
      <c r="G231" s="165">
        <f t="shared" si="8"/>
        <v>7.5343755886230929E-6</v>
      </c>
    </row>
    <row r="232" spans="1:7" outlineLevel="1" x14ac:dyDescent="0.25">
      <c r="A232" s="108" t="s">
        <v>739</v>
      </c>
      <c r="B232" s="123" t="s">
        <v>1822</v>
      </c>
      <c r="C232" s="166">
        <v>0</v>
      </c>
      <c r="D232" s="169">
        <v>0</v>
      </c>
      <c r="F232" s="165">
        <f t="shared" si="7"/>
        <v>0</v>
      </c>
      <c r="G232" s="165">
        <f t="shared" si="8"/>
        <v>0</v>
      </c>
    </row>
    <row r="233" spans="1:7" outlineLevel="1" x14ac:dyDescent="0.25">
      <c r="A233" s="108" t="s">
        <v>741</v>
      </c>
      <c r="B233" s="123" t="s">
        <v>1823</v>
      </c>
      <c r="C233" s="166">
        <v>1.11469664</v>
      </c>
      <c r="D233" s="169">
        <v>3</v>
      </c>
      <c r="F233" s="165">
        <f t="shared" si="7"/>
        <v>5.0459818025264388E-5</v>
      </c>
      <c r="G233" s="165">
        <f t="shared" si="8"/>
        <v>2.2603126765869279E-5</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0.56487838999999995</v>
      </c>
      <c r="F238" s="168"/>
      <c r="G238" s="168"/>
    </row>
    <row r="239" spans="1:7" x14ac:dyDescent="0.25">
      <c r="F239" s="168"/>
      <c r="G239" s="168"/>
    </row>
    <row r="240" spans="1:7" x14ac:dyDescent="0.25">
      <c r="B240" s="127" t="s">
        <v>713</v>
      </c>
      <c r="F240" s="168"/>
      <c r="G240" s="168"/>
    </row>
    <row r="241" spans="1:7" x14ac:dyDescent="0.25">
      <c r="A241" s="108" t="s">
        <v>748</v>
      </c>
      <c r="B241" s="108" t="s">
        <v>1824</v>
      </c>
      <c r="C241" s="166">
        <v>4614.6986543399998</v>
      </c>
      <c r="D241" s="169">
        <v>51297</v>
      </c>
      <c r="F241" s="165">
        <f t="shared" ref="F241:F248" si="9">IF($C$249=0,"",IF(C241="[Mark as ND1 if not relevant]","",C241/$C$249))</f>
        <v>0.20889706309640341</v>
      </c>
      <c r="G241" s="165">
        <f t="shared" ref="G241:G248" si="10">IF($D$249=0,"",IF(D241="[Mark as ND1 if not relevant]","",D241/$D$249))</f>
        <v>0.3864908645695988</v>
      </c>
    </row>
    <row r="242" spans="1:7" x14ac:dyDescent="0.25">
      <c r="A242" s="108" t="s">
        <v>749</v>
      </c>
      <c r="B242" s="108" t="s">
        <v>1825</v>
      </c>
      <c r="C242" s="166">
        <v>3200.8040966899998</v>
      </c>
      <c r="D242" s="169">
        <v>18835</v>
      </c>
      <c r="F242" s="165">
        <f t="shared" si="9"/>
        <v>0.14489322606507379</v>
      </c>
      <c r="G242" s="165">
        <f t="shared" si="10"/>
        <v>0.14190996421171595</v>
      </c>
    </row>
    <row r="243" spans="1:7" x14ac:dyDescent="0.25">
      <c r="A243" s="108" t="s">
        <v>750</v>
      </c>
      <c r="B243" s="108" t="s">
        <v>1826</v>
      </c>
      <c r="C243" s="166">
        <v>3951.41520631</v>
      </c>
      <c r="D243" s="169">
        <v>19857</v>
      </c>
      <c r="F243" s="165">
        <f t="shared" si="9"/>
        <v>0.17887170831757881</v>
      </c>
      <c r="G243" s="165">
        <f t="shared" si="10"/>
        <v>0.14961009606328876</v>
      </c>
    </row>
    <row r="244" spans="1:7" x14ac:dyDescent="0.25">
      <c r="A244" s="108" t="s">
        <v>751</v>
      </c>
      <c r="B244" s="108" t="s">
        <v>1827</v>
      </c>
      <c r="C244" s="166">
        <v>4321.29891116</v>
      </c>
      <c r="D244" s="169">
        <v>19120</v>
      </c>
      <c r="F244" s="165">
        <f t="shared" si="9"/>
        <v>0.1956155144505565</v>
      </c>
      <c r="G244" s="165">
        <f t="shared" si="10"/>
        <v>0.14405726125447355</v>
      </c>
    </row>
    <row r="245" spans="1:7" x14ac:dyDescent="0.25">
      <c r="A245" s="108" t="s">
        <v>752</v>
      </c>
      <c r="B245" s="108" t="s">
        <v>1828</v>
      </c>
      <c r="C245" s="166">
        <v>3651.0996345899998</v>
      </c>
      <c r="D245" s="169">
        <v>14845</v>
      </c>
      <c r="F245" s="165">
        <f t="shared" si="9"/>
        <v>0.16527709561726203</v>
      </c>
      <c r="G245" s="165">
        <f t="shared" si="10"/>
        <v>0.11184780561310981</v>
      </c>
    </row>
    <row r="246" spans="1:7" x14ac:dyDescent="0.25">
      <c r="A246" s="108" t="s">
        <v>753</v>
      </c>
      <c r="B246" s="108" t="s">
        <v>1829</v>
      </c>
      <c r="C246" s="166">
        <v>1932.24667714</v>
      </c>
      <c r="D246" s="169">
        <v>7322</v>
      </c>
      <c r="F246" s="165">
        <f t="shared" si="9"/>
        <v>8.7468475466478665E-2</v>
      </c>
      <c r="G246" s="165">
        <f t="shared" si="10"/>
        <v>5.5166698059898288E-2</v>
      </c>
    </row>
    <row r="247" spans="1:7" x14ac:dyDescent="0.25">
      <c r="A247" s="108" t="s">
        <v>754</v>
      </c>
      <c r="B247" s="108" t="s">
        <v>1830</v>
      </c>
      <c r="C247" s="166">
        <v>388.37263959000001</v>
      </c>
      <c r="D247" s="169">
        <v>1347</v>
      </c>
      <c r="F247" s="165">
        <f t="shared" si="9"/>
        <v>1.7580758761148677E-2</v>
      </c>
      <c r="G247" s="165">
        <f t="shared" si="10"/>
        <v>1.0148803917875307E-2</v>
      </c>
    </row>
    <row r="248" spans="1:7" x14ac:dyDescent="0.25">
      <c r="A248" s="108" t="s">
        <v>755</v>
      </c>
      <c r="B248" s="108" t="s">
        <v>729</v>
      </c>
      <c r="C248" s="166">
        <v>30.842221469999998</v>
      </c>
      <c r="D248" s="169">
        <v>102</v>
      </c>
      <c r="F248" s="165">
        <f t="shared" si="9"/>
        <v>1.3961582254981072E-3</v>
      </c>
      <c r="G248" s="165">
        <f t="shared" si="10"/>
        <v>7.6850631003955552E-4</v>
      </c>
    </row>
    <row r="249" spans="1:7" x14ac:dyDescent="0.25">
      <c r="A249" s="108" t="s">
        <v>756</v>
      </c>
      <c r="B249" s="136" t="s">
        <v>99</v>
      </c>
      <c r="C249" s="166">
        <f>SUM(C241:C248)</f>
        <v>22090.778041289999</v>
      </c>
      <c r="D249" s="169">
        <f>SUM(D241:D248)</f>
        <v>132725</v>
      </c>
      <c r="F249" s="140">
        <f>SUM(F241:F248)</f>
        <v>1</v>
      </c>
      <c r="G249" s="140">
        <f>SUM(G241:G248)</f>
        <v>1</v>
      </c>
    </row>
    <row r="250" spans="1:7" outlineLevel="1" x14ac:dyDescent="0.25">
      <c r="A250" s="108" t="s">
        <v>757</v>
      </c>
      <c r="B250" s="123" t="s">
        <v>1818</v>
      </c>
      <c r="C250" s="166">
        <v>23.096419690000001</v>
      </c>
      <c r="D250" s="169">
        <v>75</v>
      </c>
      <c r="F250" s="165">
        <f t="shared" ref="F250:F255" si="11">IF($C$249=0,"",IF(C250="[for completion]","",C250/$C$249))</f>
        <v>1.0455231430432351E-3</v>
      </c>
      <c r="G250" s="165">
        <f t="shared" ref="G250:G255" si="12">IF($D$249=0,"",IF(D250="[for completion]","",D250/$D$249))</f>
        <v>5.6507816914673199E-4</v>
      </c>
    </row>
    <row r="251" spans="1:7" outlineLevel="1" x14ac:dyDescent="0.25">
      <c r="A251" s="108" t="s">
        <v>758</v>
      </c>
      <c r="B251" s="123" t="s">
        <v>1819</v>
      </c>
      <c r="C251" s="166">
        <v>4.4244267300000004</v>
      </c>
      <c r="D251" s="169">
        <v>17</v>
      </c>
      <c r="F251" s="165">
        <f t="shared" si="11"/>
        <v>2.0028387962299377E-4</v>
      </c>
      <c r="G251" s="165">
        <f t="shared" si="12"/>
        <v>1.2808438500659257E-4</v>
      </c>
    </row>
    <row r="252" spans="1:7" outlineLevel="1" x14ac:dyDescent="0.25">
      <c r="A252" s="108" t="s">
        <v>759</v>
      </c>
      <c r="B252" s="123" t="s">
        <v>1820</v>
      </c>
      <c r="C252" s="166">
        <v>2.2066784099999999</v>
      </c>
      <c r="D252" s="169">
        <v>7</v>
      </c>
      <c r="F252" s="165">
        <f t="shared" si="11"/>
        <v>9.9891384806614087E-5</v>
      </c>
      <c r="G252" s="165">
        <f t="shared" si="12"/>
        <v>5.2740629120361648E-5</v>
      </c>
    </row>
    <row r="253" spans="1:7" outlineLevel="1" x14ac:dyDescent="0.25">
      <c r="A253" s="108" t="s">
        <v>760</v>
      </c>
      <c r="B253" s="123" t="s">
        <v>1821</v>
      </c>
      <c r="C253" s="166">
        <v>0</v>
      </c>
      <c r="D253" s="169">
        <v>0</v>
      </c>
      <c r="F253" s="165">
        <f t="shared" si="11"/>
        <v>0</v>
      </c>
      <c r="G253" s="165">
        <f t="shared" si="12"/>
        <v>0</v>
      </c>
    </row>
    <row r="254" spans="1:7" outlineLevel="1" x14ac:dyDescent="0.25">
      <c r="A254" s="108" t="s">
        <v>761</v>
      </c>
      <c r="B254" s="123" t="s">
        <v>1822</v>
      </c>
      <c r="C254" s="166">
        <v>0.23280000000000001</v>
      </c>
      <c r="D254" s="169">
        <v>1</v>
      </c>
      <c r="F254" s="165">
        <f t="shared" si="11"/>
        <v>1.0538334121363775E-5</v>
      </c>
      <c r="G254" s="165">
        <f t="shared" si="12"/>
        <v>7.5343755886230929E-6</v>
      </c>
    </row>
    <row r="255" spans="1:7" outlineLevel="1" x14ac:dyDescent="0.25">
      <c r="A255" s="108" t="s">
        <v>762</v>
      </c>
      <c r="B255" s="123" t="s">
        <v>1831</v>
      </c>
      <c r="C255" s="166">
        <v>0.88189664000000001</v>
      </c>
      <c r="D255" s="169">
        <v>2</v>
      </c>
      <c r="F255" s="165">
        <f t="shared" si="11"/>
        <v>3.9921483903900619E-5</v>
      </c>
      <c r="G255" s="165">
        <f t="shared" si="12"/>
        <v>1.5068751177246186E-5</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1832</v>
      </c>
      <c r="C277" s="140">
        <v>0.90490329000000003</v>
      </c>
      <c r="E277" s="103"/>
      <c r="F277" s="103"/>
    </row>
    <row r="278" spans="1:7" x14ac:dyDescent="0.25">
      <c r="A278" s="108" t="s">
        <v>788</v>
      </c>
      <c r="B278" s="108" t="s">
        <v>1833</v>
      </c>
      <c r="C278" s="140">
        <v>9.5096710000000001E-2</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1846</v>
      </c>
    </row>
    <row r="7" spans="1:13" x14ac:dyDescent="0.25">
      <c r="A7" s="1" t="s">
        <v>1298</v>
      </c>
      <c r="B7" s="39" t="s">
        <v>1299</v>
      </c>
      <c r="C7" s="25" t="s">
        <v>1848</v>
      </c>
    </row>
    <row r="8" spans="1:13" x14ac:dyDescent="0.25">
      <c r="A8" s="1" t="s">
        <v>1300</v>
      </c>
      <c r="B8" s="39" t="s">
        <v>1301</v>
      </c>
      <c r="C8" s="25" t="s">
        <v>1847</v>
      </c>
    </row>
    <row r="9" spans="1:13" x14ac:dyDescent="0.25">
      <c r="A9" s="1" t="s">
        <v>1302</v>
      </c>
      <c r="B9" s="39" t="s">
        <v>1303</v>
      </c>
      <c r="C9" s="25" t="s">
        <v>1836</v>
      </c>
    </row>
    <row r="10" spans="1:13" ht="44.25" customHeight="1" x14ac:dyDescent="0.25">
      <c r="A10" s="1" t="s">
        <v>1304</v>
      </c>
      <c r="B10" s="39" t="s">
        <v>1841</v>
      </c>
      <c r="C10" s="25" t="s">
        <v>1842</v>
      </c>
    </row>
    <row r="11" spans="1:13" ht="54.75" customHeight="1" x14ac:dyDescent="0.25">
      <c r="A11" s="1" t="s">
        <v>1305</v>
      </c>
      <c r="B11" s="39" t="s">
        <v>1843</v>
      </c>
      <c r="C11" s="25" t="s">
        <v>1844</v>
      </c>
    </row>
    <row r="12" spans="1:13" ht="45" x14ac:dyDescent="0.25">
      <c r="A12" s="1" t="s">
        <v>1306</v>
      </c>
      <c r="B12" s="39" t="s">
        <v>1307</v>
      </c>
      <c r="C12" s="25" t="s">
        <v>1839</v>
      </c>
    </row>
    <row r="13" spans="1:13" x14ac:dyDescent="0.25">
      <c r="A13" s="1" t="s">
        <v>1308</v>
      </c>
      <c r="B13" s="39" t="s">
        <v>1309</v>
      </c>
      <c r="C13" s="25" t="s">
        <v>1838</v>
      </c>
    </row>
    <row r="14" spans="1:13" ht="30" x14ac:dyDescent="0.25">
      <c r="A14" s="1" t="s">
        <v>1310</v>
      </c>
      <c r="B14" s="39" t="s">
        <v>1311</v>
      </c>
      <c r="C14" s="25" t="s">
        <v>1837</v>
      </c>
    </row>
    <row r="15" spans="1:13" x14ac:dyDescent="0.25">
      <c r="A15" s="1" t="s">
        <v>1312</v>
      </c>
      <c r="B15" s="39" t="s">
        <v>1313</v>
      </c>
      <c r="C15" s="25" t="s">
        <v>1840</v>
      </c>
    </row>
    <row r="16" spans="1:13" ht="30" x14ac:dyDescent="0.25">
      <c r="A16" s="1" t="s">
        <v>1314</v>
      </c>
      <c r="B16" s="43" t="s">
        <v>1315</v>
      </c>
      <c r="C16" s="25" t="s">
        <v>1834</v>
      </c>
    </row>
    <row r="17" spans="1:3" ht="30" customHeight="1" x14ac:dyDescent="0.25">
      <c r="A17" s="1" t="s">
        <v>1316</v>
      </c>
      <c r="B17" s="43" t="s">
        <v>1317</v>
      </c>
      <c r="C17" s="25" t="s">
        <v>1835</v>
      </c>
    </row>
    <row r="18" spans="1:3" x14ac:dyDescent="0.25">
      <c r="A18" s="1" t="s">
        <v>1318</v>
      </c>
      <c r="B18" s="43" t="s">
        <v>1319</v>
      </c>
      <c r="C18" s="25" t="s">
        <v>1845</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1678</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1849</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1627</v>
      </c>
      <c r="B1" s="255"/>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1718</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1850</v>
      </c>
      <c r="D14" s="108"/>
      <c r="E14" s="31"/>
      <c r="F14" s="31"/>
      <c r="G14" s="31"/>
      <c r="H14" s="23"/>
      <c r="L14" s="23"/>
      <c r="M14" s="23"/>
    </row>
    <row r="15" spans="1:13" x14ac:dyDescent="0.25">
      <c r="A15" s="25" t="s">
        <v>1533</v>
      </c>
      <c r="B15" s="42" t="s">
        <v>1851</v>
      </c>
      <c r="C15" s="25" t="s">
        <v>1720</v>
      </c>
      <c r="D15" s="25" t="s">
        <v>1852</v>
      </c>
      <c r="E15" s="31"/>
      <c r="F15" s="31"/>
      <c r="G15" s="31"/>
      <c r="H15" s="23"/>
      <c r="L15" s="23"/>
      <c r="M15" s="23"/>
    </row>
    <row r="16" spans="1:13" x14ac:dyDescent="0.25">
      <c r="A16" s="25" t="s">
        <v>1534</v>
      </c>
      <c r="B16" s="42" t="s">
        <v>1523</v>
      </c>
      <c r="C16" s="25" t="s">
        <v>1850</v>
      </c>
      <c r="E16" s="31"/>
      <c r="F16" s="31"/>
      <c r="G16" s="31"/>
      <c r="H16" s="23"/>
      <c r="L16" s="23"/>
      <c r="M16" s="23"/>
    </row>
    <row r="17" spans="1:13" x14ac:dyDescent="0.25">
      <c r="A17" s="25" t="s">
        <v>1535</v>
      </c>
      <c r="B17" s="42" t="s">
        <v>1524</v>
      </c>
      <c r="C17" s="25" t="s">
        <v>1850</v>
      </c>
      <c r="E17" s="31"/>
      <c r="F17" s="31"/>
      <c r="G17" s="31"/>
      <c r="H17" s="23"/>
      <c r="L17" s="23"/>
      <c r="M17" s="23"/>
    </row>
    <row r="18" spans="1:13" x14ac:dyDescent="0.25">
      <c r="A18" s="25" t="s">
        <v>1536</v>
      </c>
      <c r="B18" s="42" t="s">
        <v>1853</v>
      </c>
      <c r="C18" s="25" t="s">
        <v>1720</v>
      </c>
      <c r="D18" s="25" t="s">
        <v>1852</v>
      </c>
      <c r="E18" s="31"/>
      <c r="F18" s="31"/>
      <c r="G18" s="31"/>
      <c r="H18" s="23"/>
      <c r="L18" s="23"/>
      <c r="M18" s="23"/>
    </row>
    <row r="19" spans="1:13" x14ac:dyDescent="0.25">
      <c r="A19" s="25" t="s">
        <v>1537</v>
      </c>
      <c r="B19" s="42" t="s">
        <v>1525</v>
      </c>
      <c r="C19" s="25" t="s">
        <v>1850</v>
      </c>
      <c r="E19" s="31"/>
      <c r="F19" s="31"/>
      <c r="G19" s="31"/>
      <c r="H19" s="23"/>
      <c r="L19" s="23"/>
      <c r="M19" s="23"/>
    </row>
    <row r="20" spans="1:13" x14ac:dyDescent="0.25">
      <c r="A20" s="25" t="s">
        <v>1538</v>
      </c>
      <c r="B20" s="42" t="s">
        <v>1526</v>
      </c>
      <c r="C20" s="25" t="s">
        <v>1720</v>
      </c>
      <c r="D20" s="25" t="s">
        <v>1852</v>
      </c>
      <c r="E20" s="31"/>
      <c r="F20" s="31"/>
      <c r="G20" s="31"/>
      <c r="H20" s="23"/>
      <c r="L20" s="23"/>
      <c r="M20" s="23"/>
    </row>
    <row r="21" spans="1:13" x14ac:dyDescent="0.25">
      <c r="A21" s="25" t="s">
        <v>1539</v>
      </c>
      <c r="B21" s="42" t="s">
        <v>1527</v>
      </c>
      <c r="C21" s="25" t="s">
        <v>1720</v>
      </c>
      <c r="D21" s="25" t="s">
        <v>1852</v>
      </c>
      <c r="E21" s="31"/>
      <c r="F21" s="31"/>
      <c r="G21" s="31"/>
      <c r="H21" s="23"/>
      <c r="L21" s="23"/>
      <c r="M21" s="23"/>
    </row>
    <row r="22" spans="1:13" x14ac:dyDescent="0.25">
      <c r="A22" s="25" t="s">
        <v>1540</v>
      </c>
      <c r="B22" s="42" t="s">
        <v>1528</v>
      </c>
      <c r="C22" s="25" t="s">
        <v>1850</v>
      </c>
      <c r="E22" s="31"/>
      <c r="F22" s="31"/>
      <c r="G22" s="31"/>
      <c r="H22" s="23"/>
      <c r="L22" s="23"/>
      <c r="M22" s="23"/>
    </row>
    <row r="23" spans="1:13" ht="30" x14ac:dyDescent="0.25">
      <c r="A23" s="25" t="s">
        <v>1541</v>
      </c>
      <c r="B23" s="42" t="s">
        <v>1607</v>
      </c>
      <c r="C23" s="25" t="s">
        <v>1745</v>
      </c>
      <c r="E23" s="31"/>
      <c r="F23" s="31"/>
      <c r="G23" s="31"/>
      <c r="H23" s="23"/>
      <c r="L23" s="23"/>
      <c r="M23" s="23"/>
    </row>
    <row r="24" spans="1:13" x14ac:dyDescent="0.25">
      <c r="A24" s="25" t="s">
        <v>1609</v>
      </c>
      <c r="B24" s="42" t="s">
        <v>1608</v>
      </c>
      <c r="C24" s="25" t="s">
        <v>1720</v>
      </c>
      <c r="D24" s="25" t="s">
        <v>1852</v>
      </c>
      <c r="E24" s="31"/>
      <c r="F24" s="31"/>
      <c r="G24" s="31"/>
      <c r="H24" s="23"/>
      <c r="L24" s="23"/>
      <c r="M24" s="23"/>
    </row>
    <row r="25" spans="1:13" outlineLevel="1" x14ac:dyDescent="0.25">
      <c r="A25" s="25" t="s">
        <v>1542</v>
      </c>
      <c r="B25" s="40" t="s">
        <v>1761</v>
      </c>
      <c r="C25" s="25" t="s">
        <v>1762</v>
      </c>
      <c r="D25" s="25" t="s">
        <v>1852</v>
      </c>
      <c r="E25" s="31"/>
      <c r="F25" s="31"/>
      <c r="G25" s="31"/>
      <c r="H25" s="23"/>
      <c r="L25" s="23"/>
      <c r="M25" s="23"/>
    </row>
    <row r="26" spans="1:13" outlineLevel="1" x14ac:dyDescent="0.25">
      <c r="A26" s="25" t="s">
        <v>1545</v>
      </c>
      <c r="B26" s="40" t="s">
        <v>1741</v>
      </c>
      <c r="C26" s="25" t="s">
        <v>1720</v>
      </c>
      <c r="D26" s="25" t="s">
        <v>1852</v>
      </c>
      <c r="E26" s="31"/>
      <c r="F26" s="31"/>
      <c r="G26" s="31"/>
      <c r="H26" s="23"/>
      <c r="L26" s="23"/>
      <c r="M26" s="23"/>
    </row>
    <row r="27" spans="1:13" outlineLevel="1" x14ac:dyDescent="0.25">
      <c r="A27" s="25" t="s">
        <v>1546</v>
      </c>
      <c r="B27" s="40" t="s">
        <v>1729</v>
      </c>
      <c r="C27" s="25" t="s">
        <v>1720</v>
      </c>
      <c r="D27" s="25" t="s">
        <v>1852</v>
      </c>
      <c r="E27" s="31"/>
      <c r="F27" s="31"/>
      <c r="G27" s="31"/>
      <c r="H27" s="23"/>
      <c r="L27" s="23"/>
      <c r="M27" s="23"/>
    </row>
    <row r="28" spans="1:13" outlineLevel="1" x14ac:dyDescent="0.25">
      <c r="A28" s="25" t="s">
        <v>1547</v>
      </c>
      <c r="B28" s="40" t="s">
        <v>1763</v>
      </c>
      <c r="C28" s="25" t="s">
        <v>1764</v>
      </c>
      <c r="E28" s="31"/>
      <c r="F28" s="31"/>
      <c r="G28" s="31"/>
      <c r="H28" s="23"/>
      <c r="L28" s="23"/>
      <c r="M28" s="23"/>
    </row>
    <row r="29" spans="1:13" outlineLevel="1" x14ac:dyDescent="0.25">
      <c r="A29" s="25" t="s">
        <v>1548</v>
      </c>
      <c r="B29" s="40" t="s">
        <v>1737</v>
      </c>
      <c r="C29" s="25" t="s">
        <v>1720</v>
      </c>
      <c r="D29" s="25" t="s">
        <v>1852</v>
      </c>
      <c r="E29" s="31"/>
      <c r="F29" s="31"/>
      <c r="G29" s="31"/>
      <c r="H29" s="23"/>
      <c r="L29" s="23"/>
      <c r="M29" s="23"/>
    </row>
    <row r="30" spans="1:13" outlineLevel="1" x14ac:dyDescent="0.25">
      <c r="A30" s="25" t="s">
        <v>1549</v>
      </c>
      <c r="B30" s="40" t="s">
        <v>1735</v>
      </c>
      <c r="C30" s="25" t="s">
        <v>1720</v>
      </c>
      <c r="D30" s="25" t="s">
        <v>1852</v>
      </c>
      <c r="E30" s="31"/>
      <c r="F30" s="31"/>
      <c r="G30" s="31"/>
      <c r="H30" s="23"/>
      <c r="L30" s="23"/>
      <c r="M30" s="23"/>
    </row>
    <row r="31" spans="1:13" outlineLevel="1" x14ac:dyDescent="0.25">
      <c r="A31" s="25" t="s">
        <v>1550</v>
      </c>
      <c r="B31" s="40" t="s">
        <v>1731</v>
      </c>
      <c r="C31" s="25" t="s">
        <v>1720</v>
      </c>
      <c r="D31" s="25" t="s">
        <v>1852</v>
      </c>
      <c r="E31" s="31"/>
      <c r="F31" s="31"/>
      <c r="G31" s="31"/>
      <c r="H31" s="23"/>
      <c r="L31" s="23"/>
      <c r="M31" s="23"/>
    </row>
    <row r="32" spans="1:13" outlineLevel="1" x14ac:dyDescent="0.25">
      <c r="A32" s="25" t="s">
        <v>1551</v>
      </c>
      <c r="B32" s="40" t="s">
        <v>1730</v>
      </c>
      <c r="C32" s="25" t="s">
        <v>1720</v>
      </c>
      <c r="D32" s="25" t="s">
        <v>1852</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1720</v>
      </c>
      <c r="C35" s="108" t="s">
        <v>1333</v>
      </c>
      <c r="D35" s="108" t="s">
        <v>1852</v>
      </c>
      <c r="E35" s="108" t="s">
        <v>1854</v>
      </c>
      <c r="F35" s="99"/>
      <c r="G35" s="99"/>
      <c r="H35" s="23"/>
      <c r="L35" s="23"/>
      <c r="M35" s="23"/>
    </row>
    <row r="36" spans="1:13" x14ac:dyDescent="0.25">
      <c r="A36" s="25" t="s">
        <v>1568</v>
      </c>
      <c r="B36" s="42" t="s">
        <v>1720</v>
      </c>
      <c r="C36" s="25" t="s">
        <v>1333</v>
      </c>
      <c r="D36" s="25" t="s">
        <v>1852</v>
      </c>
      <c r="E36" s="25" t="s">
        <v>1855</v>
      </c>
      <c r="H36" s="23"/>
      <c r="L36" s="23"/>
      <c r="M36" s="23"/>
    </row>
    <row r="37" spans="1:13" x14ac:dyDescent="0.25">
      <c r="A37" s="25" t="s">
        <v>1569</v>
      </c>
      <c r="B37" s="42" t="s">
        <v>1720</v>
      </c>
      <c r="C37" s="25" t="s">
        <v>1333</v>
      </c>
      <c r="D37" s="25" t="s">
        <v>1852</v>
      </c>
      <c r="E37" s="25" t="s">
        <v>1856</v>
      </c>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165.48</v>
      </c>
      <c r="H75" s="23"/>
    </row>
    <row r="76" spans="1:14" x14ac:dyDescent="0.25">
      <c r="A76" s="25" t="s">
        <v>1593</v>
      </c>
      <c r="B76" s="25" t="s">
        <v>1622</v>
      </c>
      <c r="C76" s="148">
        <v>191.76</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1857</v>
      </c>
      <c r="C82" s="168">
        <v>4.1336899999999998E-3</v>
      </c>
      <c r="D82" s="108" t="str">
        <f t="shared" ref="D82:D87" si="0">IF(C82="","","ND2")</f>
        <v>ND2</v>
      </c>
      <c r="E82" s="108" t="str">
        <f t="shared" ref="E82:E87" si="1">IF(C82="","","ND2")</f>
        <v>ND2</v>
      </c>
      <c r="F82" s="108" t="str">
        <f t="shared" ref="F82:F87" si="2">IF(C82="","","ND2")</f>
        <v>ND2</v>
      </c>
      <c r="G82" s="168">
        <f t="shared" ref="G82:G87" si="3">IF(C82="","",C82)</f>
        <v>4.1336899999999998E-3</v>
      </c>
      <c r="H82" s="23"/>
    </row>
    <row r="83" spans="1:8" x14ac:dyDescent="0.25">
      <c r="A83" s="25" t="s">
        <v>1600</v>
      </c>
      <c r="B83" s="25" t="s">
        <v>1858</v>
      </c>
      <c r="C83" s="190">
        <v>9.4461000000000002E-4</v>
      </c>
      <c r="D83" s="25" t="str">
        <f t="shared" si="0"/>
        <v>ND2</v>
      </c>
      <c r="E83" s="25" t="str">
        <f t="shared" si="1"/>
        <v>ND2</v>
      </c>
      <c r="F83" s="25" t="str">
        <f t="shared" si="2"/>
        <v>ND2</v>
      </c>
      <c r="G83" s="190">
        <f t="shared" si="3"/>
        <v>9.4461000000000002E-4</v>
      </c>
      <c r="H83" s="23"/>
    </row>
    <row r="84" spans="1:8" x14ac:dyDescent="0.25">
      <c r="A84" s="25" t="s">
        <v>1601</v>
      </c>
      <c r="B84" s="25" t="s">
        <v>1859</v>
      </c>
      <c r="C84" s="190">
        <v>2.6636999999999999E-4</v>
      </c>
      <c r="D84" s="25" t="str">
        <f t="shared" si="0"/>
        <v>ND2</v>
      </c>
      <c r="E84" s="25" t="str">
        <f t="shared" si="1"/>
        <v>ND2</v>
      </c>
      <c r="F84" s="25" t="str">
        <f t="shared" si="2"/>
        <v>ND2</v>
      </c>
      <c r="G84" s="190">
        <f t="shared" si="3"/>
        <v>2.6636999999999999E-4</v>
      </c>
      <c r="H84" s="23"/>
    </row>
    <row r="85" spans="1:8" x14ac:dyDescent="0.25">
      <c r="A85" s="25" t="s">
        <v>1602</v>
      </c>
      <c r="B85" s="25" t="s">
        <v>1860</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1861</v>
      </c>
      <c r="C87" s="190">
        <v>0.99465532000000001</v>
      </c>
      <c r="D87" s="25" t="str">
        <f t="shared" si="0"/>
        <v>ND2</v>
      </c>
      <c r="E87" s="25" t="str">
        <f t="shared" si="1"/>
        <v>ND2</v>
      </c>
      <c r="F87" s="25" t="str">
        <f t="shared" si="2"/>
        <v>ND2</v>
      </c>
      <c r="G87" s="190">
        <f t="shared" si="3"/>
        <v>0.99465532000000001</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2020-10-13T13:54:16Z</dcterms:created>
  <dcterms:modified xsi:type="dcterms:W3CDTF">2020-10-13T14:24:14Z</dcterms:modified>
</cp:coreProperties>
</file>