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55" yWindow="405" windowWidth="9600" windowHeight="11220" tabRatio="799"/>
  </bookViews>
  <sheets>
    <sheet name="Introduction" sheetId="170" r:id="rId1"/>
    <sheet name="Table of Contents" sheetId="143" r:id="rId2"/>
    <sheet name="1.1 ING Group P&amp;L" sheetId="235" r:id="rId3"/>
    <sheet name="1.2 Group Bal Sheet Ass GSS " sheetId="236" r:id="rId4"/>
    <sheet name="1.3 Bal Sheet Liabiliti GSS " sheetId="237" r:id="rId5"/>
    <sheet name="1.4 ING Group Equity" sheetId="229" r:id="rId6"/>
    <sheet name="1.5 ING Group Cash flow" sheetId="225" r:id="rId7"/>
    <sheet name="1.6 ING Group Capital base" sheetId="230" r:id="rId8"/>
    <sheet name="1.7 ING Group Funding" sheetId="231" r:id="rId9"/>
    <sheet name="1.8.1 ING Group Investments" sheetId="238" r:id="rId10"/>
    <sheet name="1.8.2 ING Bank Investments" sheetId="239" r:id="rId11"/>
    <sheet name="1.8.3.ING Insurance Investments" sheetId="240" r:id="rId12"/>
    <sheet name="2.1.1 Banking P&amp;L 4Q2013" sheetId="241" r:id="rId13"/>
    <sheet name="2.1.2 Banking P&amp;L 4Q2012" sheetId="242" r:id="rId14"/>
    <sheet name="2.1.3 Banking P&amp;L 3Q2013" sheetId="243" r:id="rId15"/>
    <sheet name="2.2 Banking Client Balances" sheetId="244" r:id="rId16"/>
    <sheet name="2.3 Banking add. info." sheetId="245" r:id="rId17"/>
    <sheet name="2.4.1 Banking Geo split 4Q2013" sheetId="246" r:id="rId18"/>
    <sheet name="2.4.2 Banking Geo split 4Q2012" sheetId="247" r:id="rId19"/>
    <sheet name="2.4.3 Banking Geo split 3Q2013" sheetId="248" r:id="rId20"/>
    <sheet name="3.1 Ins. Client Balances" sheetId="249" r:id="rId21"/>
    <sheet name="3.2 Ins. add info by country" sheetId="250" r:id="rId22"/>
    <sheet name="3.3 Ins. add info non-life" sheetId="251" r:id="rId23"/>
    <sheet name="3.4 Ins. add. info IM" sheetId="252" r:id="rId24"/>
    <sheet name="4.1 Insurance Other P&amp;L" sheetId="253" r:id="rId25"/>
    <sheet name="4.2 Insurance Other" sheetId="254" r:id="rId26"/>
    <sheet name="Disclaimer" sheetId="15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x" localSheetId="2">#REF!</definedName>
    <definedName name="\x" localSheetId="6">#REF!</definedName>
    <definedName name="\x" localSheetId="9">#REF!</definedName>
    <definedName name="\x" localSheetId="11">#REF!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#REF!</definedName>
    <definedName name="___Qua24" localSheetId="2">#REF!</definedName>
    <definedName name="___Qua24" localSheetId="20">#REF!</definedName>
    <definedName name="___Qua24" localSheetId="21">#REF!</definedName>
    <definedName name="___Qua24" localSheetId="22">#REF!</definedName>
    <definedName name="___Qua24" localSheetId="23">#REF!</definedName>
    <definedName name="___Qua24" localSheetId="24">#REF!</definedName>
    <definedName name="___Qua24" localSheetId="25">#REF!</definedName>
    <definedName name="___Qua24">#REF!</definedName>
    <definedName name="___Qua6" localSheetId="2">#REF!</definedName>
    <definedName name="___Qua6" localSheetId="20">#REF!</definedName>
    <definedName name="___Qua6" localSheetId="21">#REF!</definedName>
    <definedName name="___Qua6" localSheetId="22">#REF!</definedName>
    <definedName name="___Qua6" localSheetId="23">#REF!</definedName>
    <definedName name="___Qua6" localSheetId="24">#REF!</definedName>
    <definedName name="___Qua6" localSheetId="25">#REF!</definedName>
    <definedName name="___Qua6">#REF!</definedName>
    <definedName name="___thinkcellijq_2RBVNkKJMfYoxFOZcg" localSheetId="11" hidden="1">#REF!</definedName>
    <definedName name="___thinkcellijq_2RBVNkKJMfYoxFOZcg" hidden="1">#REF!</definedName>
    <definedName name="___thinkcellSkMqlBa.K0m5ADRlGO9bgA" localSheetId="11" hidden="1">#REF!</definedName>
    <definedName name="___thinkcellSkMqlBa.K0m5ADRlGO9bgA" hidden="1">#REF!</definedName>
    <definedName name="__Qua24">#REF!</definedName>
    <definedName name="__Qua6">#REF!</definedName>
    <definedName name="_cov01">'[1]200101'!$B$18:$BA$69</definedName>
    <definedName name="_cov02">'[1]200102'!$B$18:$BA$69</definedName>
    <definedName name="_cov03">'[1]200103'!$B$18:$BA$69</definedName>
    <definedName name="_cov04">'[1]200104'!$B$18:$BA$69</definedName>
    <definedName name="_cov05">'[1]200105'!$B$18:$BA$69</definedName>
    <definedName name="_cov06">'[1]200106'!$B$18:$BA$69</definedName>
    <definedName name="_cov07">'[1]200107'!$B$18:$BA$69</definedName>
    <definedName name="_cov08">'[1]200108'!$B$18:$BA$69</definedName>
    <definedName name="_cov09">'[1]200109'!$B$18:$BA$69</definedName>
    <definedName name="_cov10">'[1]200110'!$B$18:$BA$69</definedName>
    <definedName name="_cov11">'[1]200111'!$B$18:$BA$69</definedName>
    <definedName name="_cov12">'[1]200112'!$B$18:$BA$69</definedName>
    <definedName name="_pos01">[1]input!$F$7:$BE$7</definedName>
    <definedName name="_pos02">[1]input!$F$8:$BE$8</definedName>
    <definedName name="_pos03">[1]input!$F$9:$BE$9</definedName>
    <definedName name="_pos04">[1]input!$F$10:$BE$10</definedName>
    <definedName name="_pos05">[1]input!$F$11:$BE$11</definedName>
    <definedName name="_pos06">[1]input!$F$12:$BE$12</definedName>
    <definedName name="_pos07">[1]input!$F$13:$BE$13</definedName>
    <definedName name="_pos08">[1]input!$F$14:$BE$14</definedName>
    <definedName name="_pos09">[1]input!$F$15:$BE$15</definedName>
    <definedName name="_pos10">[1]input!$F$16:$BE$16</definedName>
    <definedName name="_pos11">[1]input!$F$17:$BE$17</definedName>
    <definedName name="_pos12">[1]input!$F$18:$BE$18</definedName>
    <definedName name="_Qua24" localSheetId="6">#REF!</definedName>
    <definedName name="_Qua24" localSheetId="9">#REF!</definedName>
    <definedName name="_Qua24" localSheetId="11">#REF!</definedName>
    <definedName name="_Qua24">#REF!</definedName>
    <definedName name="_Qua6" localSheetId="11">#REF!</definedName>
    <definedName name="_Qua6">#REF!</definedName>
    <definedName name="a" localSheetId="11">#REF!</definedName>
    <definedName name="a">#REF!</definedName>
    <definedName name="aa" hidden="1">{"test",#N/A,FALSE,"Totaal Overzicht"}</definedName>
    <definedName name="ActionType" localSheetId="11">#REF!</definedName>
    <definedName name="ActionType">#REF!</definedName>
    <definedName name="ActiveSelectBU" localSheetId="11">#REF!</definedName>
    <definedName name="ActiveSelectBU">#REF!</definedName>
    <definedName name="afrectarget">[2]data!$L$6</definedName>
    <definedName name="asds" localSheetId="9">#REF!</definedName>
    <definedName name="asds" localSheetId="11">#REF!</definedName>
    <definedName name="asds">#REF!</definedName>
    <definedName name="AUS_01_F" localSheetId="11">#REF!</definedName>
    <definedName name="AUS_01_F">#REF!</definedName>
    <definedName name="AUS_01_P" localSheetId="11">#REF!</definedName>
    <definedName name="AUS_01_P">#REF!</definedName>
    <definedName name="AUS_02_F" localSheetId="11">#REF!</definedName>
    <definedName name="AUS_02_F">#REF!</definedName>
    <definedName name="AUS_02_P" localSheetId="11">#REF!</definedName>
    <definedName name="AUS_02_P">#REF!</definedName>
    <definedName name="AUS_03_F" localSheetId="11">#REF!</definedName>
    <definedName name="AUS_03_F">#REF!</definedName>
    <definedName name="AUS_03_P" localSheetId="11">#REF!</definedName>
    <definedName name="AUS_03_P">#REF!</definedName>
    <definedName name="AUS_04_F" localSheetId="11">#REF!</definedName>
    <definedName name="AUS_04_F">#REF!</definedName>
    <definedName name="AUS_04_P" localSheetId="11">#REF!</definedName>
    <definedName name="AUS_04_P">#REF!</definedName>
    <definedName name="AUS_05_F" localSheetId="11">#REF!</definedName>
    <definedName name="AUS_05_F">#REF!</definedName>
    <definedName name="AUS_05_P" localSheetId="11">#REF!</definedName>
    <definedName name="AUS_05_P">#REF!</definedName>
    <definedName name="AUS_06_F" localSheetId="11">#REF!</definedName>
    <definedName name="AUS_06_F">#REF!</definedName>
    <definedName name="AUS_06_P" localSheetId="11">#REF!</definedName>
    <definedName name="AUS_06_P">#REF!</definedName>
    <definedName name="AUS_07_F" localSheetId="11">#REF!</definedName>
    <definedName name="AUS_07_F">#REF!</definedName>
    <definedName name="AUS_07_P" localSheetId="11">#REF!</definedName>
    <definedName name="AUS_07_P">#REF!</definedName>
    <definedName name="AUS_08_F" localSheetId="11">#REF!</definedName>
    <definedName name="AUS_08_F">#REF!</definedName>
    <definedName name="AUS_08_P" localSheetId="11">#REF!</definedName>
    <definedName name="AUS_08_P">#REF!</definedName>
    <definedName name="AWWE" localSheetId="11">#REF!</definedName>
    <definedName name="AWWE">#REF!</definedName>
    <definedName name="base" localSheetId="11">#REF!</definedName>
    <definedName name="base">#REF!</definedName>
    <definedName name="BU_names" localSheetId="11">#REF!</definedName>
    <definedName name="BU_names">#REF!</definedName>
    <definedName name="CAN_01_F" localSheetId="11">#REF!</definedName>
    <definedName name="CAN_01_F">#REF!</definedName>
    <definedName name="CAN_01_P" localSheetId="11">#REF!</definedName>
    <definedName name="CAN_01_P">#REF!</definedName>
    <definedName name="CAN_02_F" localSheetId="11">#REF!</definedName>
    <definedName name="CAN_02_F">#REF!</definedName>
    <definedName name="CAN_02_P" localSheetId="11">#REF!</definedName>
    <definedName name="CAN_02_P">#REF!</definedName>
    <definedName name="CAN_03_F" localSheetId="11">#REF!</definedName>
    <definedName name="CAN_03_F">#REF!</definedName>
    <definedName name="CAN_03_P" localSheetId="11">#REF!</definedName>
    <definedName name="CAN_03_P">#REF!</definedName>
    <definedName name="CAN_04_F" localSheetId="11">#REF!</definedName>
    <definedName name="CAN_04_F">#REF!</definedName>
    <definedName name="CAN_04_P" localSheetId="11">#REF!</definedName>
    <definedName name="CAN_04_P">#REF!</definedName>
    <definedName name="CAN_05_F" localSheetId="11">#REF!</definedName>
    <definedName name="CAN_05_F">#REF!</definedName>
    <definedName name="CAN_05_P" localSheetId="11">#REF!</definedName>
    <definedName name="CAN_05_P">#REF!</definedName>
    <definedName name="CAN_06_F" localSheetId="11">#REF!</definedName>
    <definedName name="CAN_06_F">#REF!</definedName>
    <definedName name="CAN_06_P" localSheetId="11">#REF!</definedName>
    <definedName name="CAN_06_P">#REF!</definedName>
    <definedName name="CAN_07_F" localSheetId="11">#REF!</definedName>
    <definedName name="CAN_07_F">#REF!</definedName>
    <definedName name="CAN_07_P" localSheetId="11">#REF!</definedName>
    <definedName name="CAN_07_P">#REF!</definedName>
    <definedName name="CAN_08_F" localSheetId="11">#REF!</definedName>
    <definedName name="CAN_08_F">#REF!</definedName>
    <definedName name="CAN_08_P" localSheetId="11">#REF!</definedName>
    <definedName name="CAN_08_P">#REF!</definedName>
    <definedName name="capitalmultiplier" localSheetId="10">#REF!</definedName>
    <definedName name="capitalmultiplier" localSheetId="11">#REF!</definedName>
    <definedName name="capitalmultiplier">#REF!</definedName>
    <definedName name="capitalmultiplier2" localSheetId="11">#REF!</definedName>
    <definedName name="capitalmultiplier2">#REF!</definedName>
    <definedName name="CaR_CR">'[3]Scenario data input'!$W$14:$Z$188</definedName>
    <definedName name="CaR_CS">'[3]Scenario data input'!$AA$14:$AB$188</definedName>
    <definedName name="CaR_EQ">'[3]Scenario data input'!$M$14:$P$188</definedName>
    <definedName name="CaR_FX">'[3]Scenario data input'!$T$14:$V$188</definedName>
    <definedName name="CaR_IR">'[3]Scenario data input'!$D$14:$L$188</definedName>
    <definedName name="CaR_RE">'[3]Scenario data input'!$Q$14:$S$188</definedName>
    <definedName name="CDS" localSheetId="11">#REF!</definedName>
    <definedName name="CDS">#REF!</definedName>
    <definedName name="CDSK" localSheetId="11">#REF!</definedName>
    <definedName name="CDSK">#REF!</definedName>
    <definedName name="Code" localSheetId="11">#REF!</definedName>
    <definedName name="Code">#REF!</definedName>
    <definedName name="convmult">[1]input!$C$25</definedName>
    <definedName name="Correct" localSheetId="11">#REF!</definedName>
    <definedName name="Correct">#REF!</definedName>
    <definedName name="ct1target">[2]data!$L$5</definedName>
    <definedName name="CUMPENL" localSheetId="9">'[4]CUMP&amp;Lfig'!$B$156:$CP$286</definedName>
    <definedName name="CUMPENL">'[5]CUMP&amp;Lfig'!$B$156:$CP$286</definedName>
    <definedName name="currentperiod">'[6]Update Dates Sheet'!$C$5</definedName>
    <definedName name="Custom1">[7]POV!$B$7</definedName>
    <definedName name="Custom3">[7]POV!$B$9</definedName>
    <definedName name="Custom4">[7]POV!$B$10</definedName>
    <definedName name="Data" localSheetId="9">#REF!</definedName>
    <definedName name="Data" localSheetId="11">#REF!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#REF!</definedName>
    <definedName name="date" localSheetId="11">[8]Summary!#REF!</definedName>
    <definedName name="date">[8]Summary!#REF!</definedName>
    <definedName name="Date_text">[7]POV!$B$11</definedName>
    <definedName name="deals" localSheetId="11">#REF!</definedName>
    <definedName name="deals">#REF!</definedName>
    <definedName name="discount">[1]input!$C$30</definedName>
    <definedName name="DSCrv">[9]Scn_Crv_Input!$G$3:$H$14</definedName>
    <definedName name="EaR">[10]Lists!$I$2</definedName>
    <definedName name="EaR_CR">'[3]Scenario data input'!$W$195:$Z$369</definedName>
    <definedName name="EaR_CS">'[3]Scenario data input'!$AA$195:$AB$369</definedName>
    <definedName name="EaR_EQ">'[3]Scenario data input'!$M$195:$P$369</definedName>
    <definedName name="EaR_FX">'[3]Scenario data input'!$T$195:$V$369</definedName>
    <definedName name="EaR_IR">'[3]Scenario data input'!$D$195:$L$369</definedName>
    <definedName name="EaR_RE">'[3]Scenario data input'!$Q$195:$S$369</definedName>
    <definedName name="EDF" localSheetId="11">#REF!</definedName>
    <definedName name="EDF">#REF!</definedName>
    <definedName name="erhjgf34y6gr" hidden="1">{"test",#N/A,FALSE,"Totaal Overzicht"}</definedName>
    <definedName name="EssOptions" localSheetId="8">"A1100000000120001011101101020_01 00"</definedName>
    <definedName name="EssOptions" localSheetId="1">"A1100000000120001011101101020_01000"</definedName>
    <definedName name="EURO_3020440" localSheetId="9">#REF!</definedName>
    <definedName name="EURO_3020440" localSheetId="11">#REF!</definedName>
    <definedName name="EURO_3020440" localSheetId="20">#REF!</definedName>
    <definedName name="EURO_3020440" localSheetId="21">#REF!</definedName>
    <definedName name="EURO_3020440" localSheetId="22">#REF!</definedName>
    <definedName name="EURO_3020440" localSheetId="23">#REF!</definedName>
    <definedName name="EURO_3020440" localSheetId="24">#REF!</definedName>
    <definedName name="EURO_3020440" localSheetId="25">#REF!</definedName>
    <definedName name="EURO_3020440">#REF!</definedName>
    <definedName name="eva" hidden="1">{"test",#N/A,FALSE,"Totaal Overzicht"}</definedName>
    <definedName name="EXPORT" localSheetId="9">#REF!</definedName>
    <definedName name="EXPORT" localSheetId="11">#REF!</definedName>
    <definedName name="EXPORT" localSheetId="20">#REF!</definedName>
    <definedName name="EXPORT" localSheetId="21">#REF!</definedName>
    <definedName name="EXPORT" localSheetId="22">#REF!</definedName>
    <definedName name="EXPORT" localSheetId="23">#REF!</definedName>
    <definedName name="EXPORT" localSheetId="24">#REF!</definedName>
    <definedName name="EXPORT" localSheetId="25">#REF!</definedName>
    <definedName name="EXPORT">#REF!</definedName>
    <definedName name="Factor">[7]POV!$B$12</definedName>
    <definedName name="FHLB___FUNDS_SOLD" localSheetId="11">#REF!</definedName>
    <definedName name="FHLB___FUNDS_SOLD">#REF!</definedName>
    <definedName name="FORM" localSheetId="9">#REF!</definedName>
    <definedName name="FORM" localSheetId="11">#REF!</definedName>
    <definedName name="FORM">#REF!</definedName>
    <definedName name="FX" localSheetId="11">#REF!</definedName>
    <definedName name="FX">#REF!</definedName>
    <definedName name="getal" localSheetId="11">#REF!</definedName>
    <definedName name="getal">#REF!</definedName>
    <definedName name="Gewicht" localSheetId="11">#REF!</definedName>
    <definedName name="Gewicht">#REF!</definedName>
    <definedName name="Gov" localSheetId="11">#REF!</definedName>
    <definedName name="Gov">#REF!</definedName>
    <definedName name="GridID">[11]Grid!$B$1:$I$1114</definedName>
    <definedName name="Hedge" localSheetId="11">#REF!</definedName>
    <definedName name="Hedge">#REF!</definedName>
    <definedName name="hgdfgdf" hidden="1">{"test",#N/A,FALSE,"Totaal Overzicht"}</definedName>
    <definedName name="High" localSheetId="9">#REF!</definedName>
    <definedName name="High" localSheetId="11">#REF!</definedName>
    <definedName name="High">#REF!</definedName>
    <definedName name="horizon">[2]data!$L$3</definedName>
    <definedName name="HYP_IS_Range" localSheetId="11">#REF!</definedName>
    <definedName name="HYP_IS_Range">#REF!</definedName>
    <definedName name="ICP">[7]POV!$B$6</definedName>
    <definedName name="IIM" localSheetId="11">'[12]Input Access IIM'!#REF!</definedName>
    <definedName name="IIM">'[12]Input Access IIM'!#REF!</definedName>
    <definedName name="Index" localSheetId="9">#REF!</definedName>
    <definedName name="Index" localSheetId="11">#REF!</definedName>
    <definedName name="Index">#REF!</definedName>
    <definedName name="InputColumn" localSheetId="9">'[13]Capital base'!$I$1</definedName>
    <definedName name="InputColumn">'[14]Capital base'!$I$1</definedName>
    <definedName name="IO_CUR_COL">1</definedName>
    <definedName name="IO_CUR_ROW">7</definedName>
    <definedName name="Kantoren" localSheetId="9">#REF!</definedName>
    <definedName name="Kantoren" localSheetId="11">#REF!</definedName>
    <definedName name="Kantoren" localSheetId="20">#REF!</definedName>
    <definedName name="Kantoren" localSheetId="21">#REF!</definedName>
    <definedName name="Kantoren" localSheetId="22">#REF!</definedName>
    <definedName name="Kantoren" localSheetId="23">#REF!</definedName>
    <definedName name="Kantoren" localSheetId="24">#REF!</definedName>
    <definedName name="Kantoren" localSheetId="25">#REF!</definedName>
    <definedName name="Kantoren">#REF!</definedName>
    <definedName name="LCRA" localSheetId="11">#REF!</definedName>
    <definedName name="LCRA">#REF!</definedName>
    <definedName name="Liquid" localSheetId="9">#REF!</definedName>
    <definedName name="Liquid" localSheetId="11">#REF!</definedName>
    <definedName name="Liquid" localSheetId="20">#REF!</definedName>
    <definedName name="Liquid" localSheetId="21">#REF!</definedName>
    <definedName name="Liquid" localSheetId="22">#REF!</definedName>
    <definedName name="Liquid" localSheetId="23">#REF!</definedName>
    <definedName name="Liquid" localSheetId="24">#REF!</definedName>
    <definedName name="Liquid" localSheetId="25">#REF!</definedName>
    <definedName name="Liquid">#REF!</definedName>
    <definedName name="Liquidity" localSheetId="11">#REF!</definedName>
    <definedName name="Liquidity">#REF!</definedName>
    <definedName name="Mapping" localSheetId="11">#REF!</definedName>
    <definedName name="Mapping">#REF!</definedName>
    <definedName name="ModelMode">'[15]1. Parameter Inputs'!$D$7</definedName>
    <definedName name="month" localSheetId="9">[16]macros!$B$3</definedName>
    <definedName name="month">[17]macros!$B$3</definedName>
    <definedName name="MORTGAGE_BACKED_SECURITIES" localSheetId="11">#REF!</definedName>
    <definedName name="MORTGAGE_BACKED_SECURITIES">#REF!</definedName>
    <definedName name="NAMECURRENCY">[18]Cover!$D$8</definedName>
    <definedName name="Nvs">38415.6690162037</definedName>
    <definedName name="NvsAnswerCol">"[RWAPERBE.xls]Sheet2!$A$5:$A$641"</definedName>
    <definedName name="NvsASD" localSheetId="9">"V2007-11-30"</definedName>
    <definedName name="NvsASD">"V2005-01-31"</definedName>
    <definedName name="NvsAutoDrillOk">"VN"</definedName>
    <definedName name="NvsElapsedTime" localSheetId="9">0.0000925925924093463</definedName>
    <definedName name="NvsElapsedTime">0.000289351854007691</definedName>
    <definedName name="NvsEndTime" localSheetId="9">39451.5267476852</definedName>
    <definedName name="NvsEndTime">38415.6690162037</definedName>
    <definedName name="NvsInstLang">"VENG"</definedName>
    <definedName name="NvsInstSpec" localSheetId="9">"%,FBUSINESS_UNIT,V30000"</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 localSheetId="9">"V1900-01-01"</definedName>
    <definedName name="NvsPanelEffdt">"V1990-01-01"</definedName>
    <definedName name="NvsPanelSetid" localSheetId="9">"VSHARE"</definedName>
    <definedName name="NvsPanelSetid">"VNEURO"</definedName>
    <definedName name="NvsReqBU" localSheetId="9">"V30000"</definedName>
    <definedName name="NvsReqBU">"VU0027"</definedName>
    <definedName name="NvsReqBUOnly">"VY"</definedName>
    <definedName name="NvsTransLed">"VN"</definedName>
    <definedName name="NvsTreeASD" localSheetId="9">"V2007-11-30"</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9">[13]ActualsCalc!$A$1</definedName>
    <definedName name="NWin">[14]ActualsCalc!$A$1</definedName>
    <definedName name="operating_cash" localSheetId="11">#REF!</definedName>
    <definedName name="operating_cash">#REF!</definedName>
    <definedName name="Other" localSheetId="9">#REF!</definedName>
    <definedName name="Other" localSheetId="11">#REF!</definedName>
    <definedName name="Other" localSheetId="20">#REF!</definedName>
    <definedName name="Other" localSheetId="21">#REF!</definedName>
    <definedName name="Other" localSheetId="22">#REF!</definedName>
    <definedName name="Other" localSheetId="23">#REF!</definedName>
    <definedName name="Other" localSheetId="24">#REF!</definedName>
    <definedName name="Other" localSheetId="25">#REF!</definedName>
    <definedName name="Other">#REF!</definedName>
    <definedName name="OTHER_INTEREST_BEARING_DEPOSITS" localSheetId="11">#REF!</definedName>
    <definedName name="OTHER_INTEREST_BEARING_DEPOSITS">#REF!</definedName>
    <definedName name="payback">[2]data!$L$7</definedName>
    <definedName name="Period">[7]POV!$B$3</definedName>
    <definedName name="perturbation">[1]input!$C$27</definedName>
    <definedName name="preppivot" localSheetId="11">#REF!</definedName>
    <definedName name="preppivot">#REF!</definedName>
    <definedName name="previousquarter">'[19]Update Dates Sheet'!$C$6</definedName>
    <definedName name="previousyear">'[6]Update Dates Sheet'!$C$7</definedName>
    <definedName name="_xlnm.Print_Area" localSheetId="2">'1.1 ING Group P&amp;L'!$A$2:$P$33</definedName>
    <definedName name="_xlnm.Print_Area" localSheetId="3">'1.2 Group Bal Sheet Ass GSS '!$A$2:$K$33</definedName>
    <definedName name="_xlnm.Print_Area" localSheetId="4">'1.3 Bal Sheet Liabiliti GSS '!$A$2:$K$34</definedName>
    <definedName name="_xlnm.Print_Area" localSheetId="5">'1.4 ING Group Equity'!$A$2:$N$26</definedName>
    <definedName name="_xlnm.Print_Area" localSheetId="6">'1.5 ING Group Cash flow'!$A$2:$L$48</definedName>
    <definedName name="_xlnm.Print_Area" localSheetId="7">'1.6 ING Group Capital base'!$A$2:$J$29</definedName>
    <definedName name="_xlnm.Print_Area" localSheetId="8">'1.7 ING Group Funding'!$A$2:$N$33</definedName>
    <definedName name="_xlnm.Print_Area" localSheetId="9">'1.8.1 ING Group Investments'!$A$2:$I$32</definedName>
    <definedName name="_xlnm.Print_Area" localSheetId="10">'1.8.2 ING Bank Investments'!$A$2:$I$32</definedName>
    <definedName name="_xlnm.Print_Area" localSheetId="11">'1.8.3.ING Insurance Investments'!$A$2:$I$32</definedName>
    <definedName name="_xlnm.Print_Area" localSheetId="12">'2.1.1 Banking P&amp;L 4Q2013'!$A$2:$N$56</definedName>
    <definedName name="_xlnm.Print_Area" localSheetId="13">'2.1.2 Banking P&amp;L 4Q2012'!$A$2:$N$56</definedName>
    <definedName name="_xlnm.Print_Area" localSheetId="14">'2.1.3 Banking P&amp;L 3Q2013'!$A$2:$N$56</definedName>
    <definedName name="_xlnm.Print_Area" localSheetId="15">'2.2 Banking Client Balances'!$A$2:$M$44</definedName>
    <definedName name="_xlnm.Print_Area" localSheetId="16">'2.3 Banking add. info.'!$A$2:$I$37</definedName>
    <definedName name="_xlnm.Print_Area" localSheetId="17">'2.4.1 Banking Geo split 4Q2013'!$A$2:$S$39</definedName>
    <definedName name="_xlnm.Print_Area" localSheetId="18">'2.4.2 Banking Geo split 4Q2012'!$A$2:$S$39</definedName>
    <definedName name="_xlnm.Print_Area" localSheetId="19">'2.4.3 Banking Geo split 3Q2013'!$A$2:$T$39</definedName>
    <definedName name="_xlnm.Print_Area" localSheetId="20">'3.1 Ins. Client Balances'!$A$2:$I$46</definedName>
    <definedName name="_xlnm.Print_Area" localSheetId="21">'3.2 Ins. add info by country'!$A$2:$L$24</definedName>
    <definedName name="_xlnm.Print_Area" localSheetId="22">'3.3 Ins. add info non-life'!$A$2:$K$27</definedName>
    <definedName name="_xlnm.Print_Area" localSheetId="23">'3.4 Ins. add. info IM'!$A$2:$H$27</definedName>
    <definedName name="_xlnm.Print_Area" localSheetId="24">'4.1 Insurance Other P&amp;L'!$A$2:$D$32</definedName>
    <definedName name="_xlnm.Print_Area" localSheetId="25">'4.2 Insurance Other'!$A$2:$D$15</definedName>
    <definedName name="_xlnm.Print_Area" localSheetId="26">Disclaimer!$A$2:$C$26</definedName>
    <definedName name="_xlnm.Print_Area" localSheetId="0">Introduction!$A$2:$C$31</definedName>
    <definedName name="_xlnm.Print_Area" localSheetId="1">'Table of Contents'!$A$2:$D$36</definedName>
    <definedName name="_xlnm.Print_Area">#REF!</definedName>
    <definedName name="PRINT_AREA_MI" localSheetId="2">#REF!</definedName>
    <definedName name="PRINT_AREA_MI" localSheetId="6">#REF!</definedName>
    <definedName name="PRINT_AREA_MI" localSheetId="9">#REF!</definedName>
    <definedName name="PRINT_AREA_MI" localSheetId="11">#REF!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#REF!</definedName>
    <definedName name="_xlnm.Print_Titles" localSheetId="2">'1.1 ING Group P&amp;L'!$2:$5</definedName>
    <definedName name="_xlnm.Print_Titles" localSheetId="15">'2.2 Banking Client Balances'!$5:$8</definedName>
    <definedName name="_xlnm.Print_Titles" localSheetId="20">'3.1 Ins. Client Balances'!$5:$7</definedName>
    <definedName name="_xlnm.Print_Titles" localSheetId="26">Disclaimer!$5:$5</definedName>
    <definedName name="_xlnm.Print_Titles" localSheetId="1">'Table of Contents'!$2:$6</definedName>
    <definedName name="q" hidden="1">{"test",#N/A,FALSE,"Totaal Overzicht"}</definedName>
    <definedName name="Qua" localSheetId="2">#REF!</definedName>
    <definedName name="Qua" localSheetId="6">#REF!</definedName>
    <definedName name="Qua" localSheetId="9">#REF!</definedName>
    <definedName name="Qua" localSheetId="11">#REF!</definedName>
    <definedName name="Qua" localSheetId="20">#REF!</definedName>
    <definedName name="Qua" localSheetId="21">#REF!</definedName>
    <definedName name="Qua" localSheetId="22">#REF!</definedName>
    <definedName name="Qua" localSheetId="23">#REF!</definedName>
    <definedName name="Qua" localSheetId="24">#REF!</definedName>
    <definedName name="Qua" localSheetId="25">#REF!</definedName>
    <definedName name="Qua">#REF!</definedName>
    <definedName name="Rating" localSheetId="11">#REF!</definedName>
    <definedName name="Rating">#REF!</definedName>
    <definedName name="Reporting_Yr">'[20]Download Data'!$F$1</definedName>
    <definedName name="RTL_Names">'[3]Scenario data input'!$B$61:$B$98</definedName>
    <definedName name="s" localSheetId="11">#REF!</definedName>
    <definedName name="s">#REF!</definedName>
    <definedName name="Scenario">[7]POV!$B$1</definedName>
    <definedName name="Scenario1" localSheetId="11">#REF!</definedName>
    <definedName name="Scenario1">#REF!</definedName>
    <definedName name="Scenario2" localSheetId="11">'[3]4a. Global demand slump'!#REF!</definedName>
    <definedName name="Scenario2">'[3]4a. Global demand slump'!#REF!</definedName>
    <definedName name="Sens" localSheetId="11">#REF!</definedName>
    <definedName name="Sens">#REF!</definedName>
    <definedName name="shdate2" localSheetId="11">[1]BIS98!#REF!</definedName>
    <definedName name="shdate2">[1]BIS98!#REF!</definedName>
    <definedName name="sheetdate">[1]BIS98!$C$12</definedName>
    <definedName name="shortfall">[2]data!$L$4</definedName>
    <definedName name="t" hidden="1">{"test",#N/A,FALSE,"Totaal Overzicht"}</definedName>
    <definedName name="TABEL" localSheetId="2">#REF!</definedName>
    <definedName name="TABEL" localSheetId="6">#REF!</definedName>
    <definedName name="TABEL" localSheetId="9">#REF!</definedName>
    <definedName name="TABEL" localSheetId="11">#REF!</definedName>
    <definedName name="TABEL" localSheetId="20">#REF!</definedName>
    <definedName name="TABEL" localSheetId="21">#REF!</definedName>
    <definedName name="TABEL" localSheetId="22">#REF!</definedName>
    <definedName name="TABEL" localSheetId="23">#REF!</definedName>
    <definedName name="TABEL" localSheetId="24">#REF!</definedName>
    <definedName name="TABEL" localSheetId="25">#REF!</definedName>
    <definedName name="TABEL">#REF!</definedName>
    <definedName name="Table" localSheetId="11">#REF!</definedName>
    <definedName name="Table">#REF!</definedName>
    <definedName name="Table_SelectReport" localSheetId="2">#REF!</definedName>
    <definedName name="Table_SelectReport" localSheetId="6">#REF!</definedName>
    <definedName name="Table_SelectReport" localSheetId="11">#REF!</definedName>
    <definedName name="Table_SelectReport" localSheetId="20">#REF!</definedName>
    <definedName name="Table_SelectReport" localSheetId="21">#REF!</definedName>
    <definedName name="Table_SelectReport" localSheetId="22">#REF!</definedName>
    <definedName name="Table_SelectReport" localSheetId="23">#REF!</definedName>
    <definedName name="Table_SelectReport" localSheetId="24">#REF!</definedName>
    <definedName name="Table_SelectReport" localSheetId="25">#REF!</definedName>
    <definedName name="Table_SelectReport">#REF!</definedName>
    <definedName name="tax" localSheetId="2">#REF!</definedName>
    <definedName name="tax" localSheetId="6">#REF!</definedName>
    <definedName name="tax" localSheetId="11">#REF!</definedName>
    <definedName name="tax" localSheetId="20">#REF!</definedName>
    <definedName name="tax" localSheetId="21">#REF!</definedName>
    <definedName name="tax" localSheetId="22">#REF!</definedName>
    <definedName name="tax" localSheetId="23">#REF!</definedName>
    <definedName name="tax" localSheetId="24">#REF!</definedName>
    <definedName name="tax" localSheetId="25">#REF!</definedName>
    <definedName name="tax">#REF!</definedName>
    <definedName name="taxAmericas" localSheetId="10">#REF!</definedName>
    <definedName name="taxAmericas" localSheetId="11">#REF!</definedName>
    <definedName name="taxAmericas">#REF!</definedName>
    <definedName name="TELLER" localSheetId="11">#REF!</definedName>
    <definedName name="TELLER">#REF!</definedName>
    <definedName name="terminal" localSheetId="11">#REF!</definedName>
    <definedName name="terminal">#REF!</definedName>
    <definedName name="test">'[14]Capital base'!$I$1</definedName>
    <definedName name="twoyearsago">'[19]Update Dates Sheet'!$C$8</definedName>
    <definedName name="Type_of_breach">'[3]CHART DATA'!$DF$8:$DF$12</definedName>
    <definedName name="Type_of_breaches">'[3]CHART DATA'!$DF$8:$DF$12</definedName>
    <definedName name="UK_01_F" localSheetId="11">#REF!</definedName>
    <definedName name="UK_01_F">#REF!</definedName>
    <definedName name="UK_01_P" localSheetId="11">#REF!</definedName>
    <definedName name="UK_01_P">#REF!</definedName>
    <definedName name="UK_02_F" localSheetId="11">#REF!</definedName>
    <definedName name="UK_02_F">#REF!</definedName>
    <definedName name="UK_02_P" localSheetId="11">#REF!</definedName>
    <definedName name="UK_02_P">#REF!</definedName>
    <definedName name="UK_03_F" localSheetId="11">#REF!</definedName>
    <definedName name="UK_03_F">#REF!</definedName>
    <definedName name="UK_03_P" localSheetId="11">#REF!</definedName>
    <definedName name="UK_03_P">#REF!</definedName>
    <definedName name="UK_04_F" localSheetId="11">#REF!</definedName>
    <definedName name="UK_04_F">#REF!</definedName>
    <definedName name="UK_04_P" localSheetId="11">#REF!</definedName>
    <definedName name="UK_04_P">#REF!</definedName>
    <definedName name="UK_05_F" localSheetId="11">#REF!</definedName>
    <definedName name="UK_05_F">#REF!</definedName>
    <definedName name="UK_05_P" localSheetId="11">#REF!</definedName>
    <definedName name="UK_05_P">#REF!</definedName>
    <definedName name="UK_06_F" localSheetId="11">#REF!</definedName>
    <definedName name="UK_06_F">#REF!</definedName>
    <definedName name="UK_06_P" localSheetId="11">#REF!</definedName>
    <definedName name="UK_06_P">#REF!</definedName>
    <definedName name="UK_07_F" localSheetId="11">#REF!</definedName>
    <definedName name="UK_07_F">#REF!</definedName>
    <definedName name="UK_07_P" localSheetId="11">#REF!</definedName>
    <definedName name="UK_07_P">#REF!</definedName>
    <definedName name="UK_08_F" localSheetId="11">#REF!</definedName>
    <definedName name="UK_08_F">#REF!</definedName>
    <definedName name="UK_08_P" localSheetId="11">#REF!</definedName>
    <definedName name="UK_08_P">#REF!</definedName>
    <definedName name="USA_01_F" localSheetId="11">#REF!</definedName>
    <definedName name="USA_01_F">#REF!</definedName>
    <definedName name="USA_01_P" localSheetId="11">#REF!</definedName>
    <definedName name="USA_01_P">#REF!</definedName>
    <definedName name="USA_02_F" localSheetId="11">#REF!</definedName>
    <definedName name="USA_02_F">#REF!</definedName>
    <definedName name="USA_02_P" localSheetId="11">#REF!</definedName>
    <definedName name="USA_02_P">#REF!</definedName>
    <definedName name="USA_03_F" localSheetId="11">#REF!</definedName>
    <definedName name="USA_03_F">#REF!</definedName>
    <definedName name="USA_03_P" localSheetId="11">#REF!</definedName>
    <definedName name="USA_03_P">#REF!</definedName>
    <definedName name="USA_04_F" localSheetId="11">#REF!</definedName>
    <definedName name="USA_04_F">#REF!</definedName>
    <definedName name="USA_04_P" localSheetId="11">#REF!</definedName>
    <definedName name="USA_04_P">#REF!</definedName>
    <definedName name="USA_05_F" localSheetId="11">#REF!</definedName>
    <definedName name="USA_05_F">#REF!</definedName>
    <definedName name="USA_05_P" localSheetId="11">#REF!</definedName>
    <definedName name="USA_05_P">#REF!</definedName>
    <definedName name="USA_06_F" localSheetId="11">#REF!</definedName>
    <definedName name="USA_06_F">#REF!</definedName>
    <definedName name="USA_06_P" localSheetId="11">#REF!</definedName>
    <definedName name="USA_06_P">#REF!</definedName>
    <definedName name="USA_07_F" localSheetId="11">#REF!</definedName>
    <definedName name="USA_07_F">#REF!</definedName>
    <definedName name="USA_07_P" localSheetId="11">#REF!</definedName>
    <definedName name="USA_07_P">#REF!</definedName>
    <definedName name="USA_08_F" localSheetId="11">#REF!</definedName>
    <definedName name="USA_08_F">#REF!</definedName>
    <definedName name="USA_08_P" localSheetId="11">#REF!</definedName>
    <definedName name="USA_08_P">#REF!</definedName>
    <definedName name="USDEURRATE" localSheetId="11">#REF!</definedName>
    <definedName name="USDEURRATE">#REF!</definedName>
    <definedName name="Value">[7]POV!$B$5</definedName>
    <definedName name="vestiging" localSheetId="9">#REF!</definedName>
    <definedName name="vestiging" localSheetId="11">#REF!</definedName>
    <definedName name="vestiging" localSheetId="20">#REF!</definedName>
    <definedName name="vestiging" localSheetId="21">#REF!</definedName>
    <definedName name="vestiging" localSheetId="22">#REF!</definedName>
    <definedName name="vestiging" localSheetId="23">#REF!</definedName>
    <definedName name="vestiging" localSheetId="24">#REF!</definedName>
    <definedName name="vestiging" localSheetId="25">#REF!</definedName>
    <definedName name="vestiging">#REF!</definedName>
    <definedName name="View">[7]POV!$B$4</definedName>
    <definedName name="w" hidden="1">{"test",#N/A,FALSE,"Totaal Overzicht"}</definedName>
    <definedName name="WERKFORM" localSheetId="9">#REF!</definedName>
    <definedName name="WERKFORM" localSheetId="11">#REF!</definedName>
    <definedName name="WERKFORM" localSheetId="20">#REF!</definedName>
    <definedName name="WERKFORM" localSheetId="21">#REF!</definedName>
    <definedName name="WERKFORM" localSheetId="22">#REF!</definedName>
    <definedName name="WERKFORM" localSheetId="23">#REF!</definedName>
    <definedName name="WERKFORM" localSheetId="24">#REF!</definedName>
    <definedName name="WERKFORM" localSheetId="25">#REF!</definedName>
    <definedName name="WERKFORM">#REF!</definedName>
    <definedName name="WHS_Names">'[3]Scenario data input'!$B$14:$B$60</definedName>
    <definedName name="wrn.Lanaken." hidden="1">{"test",#N/A,FALSE,"Totaal Overzicht"}</definedName>
    <definedName name="Year">[7]POV!$B$2</definedName>
  </definedNames>
  <calcPr calcId="145621"/>
</workbook>
</file>

<file path=xl/calcChain.xml><?xml version="1.0" encoding="utf-8"?>
<calcChain xmlns="http://schemas.openxmlformats.org/spreadsheetml/2006/main">
  <c r="N47" i="225" l="1"/>
  <c r="N46" i="225"/>
  <c r="N45" i="225"/>
  <c r="N44" i="225"/>
  <c r="N43" i="225"/>
  <c r="N42" i="225"/>
  <c r="N41" i="225"/>
  <c r="N40" i="225"/>
  <c r="N39" i="225"/>
  <c r="N38" i="225"/>
  <c r="N37" i="225"/>
  <c r="N36" i="225"/>
  <c r="N35" i="225"/>
  <c r="N34" i="225"/>
  <c r="N33" i="225"/>
  <c r="N32" i="225"/>
  <c r="N31" i="225"/>
  <c r="N30" i="225"/>
  <c r="N29" i="225"/>
  <c r="N28" i="225"/>
  <c r="N27" i="225"/>
  <c r="N26" i="225"/>
  <c r="N25" i="225"/>
  <c r="N24" i="225"/>
  <c r="N23" i="225"/>
  <c r="N22" i="225"/>
  <c r="N21" i="225"/>
  <c r="N20" i="225"/>
  <c r="N19" i="225"/>
  <c r="N18" i="225"/>
  <c r="N17" i="225"/>
  <c r="N16" i="225"/>
  <c r="N15" i="225"/>
  <c r="N14" i="225"/>
  <c r="N13" i="225"/>
  <c r="N12" i="225"/>
  <c r="N11" i="225"/>
  <c r="N10" i="225"/>
  <c r="N9" i="225"/>
  <c r="N8" i="225"/>
  <c r="T31" i="235" l="1"/>
  <c r="S31" i="235"/>
  <c r="T30" i="235"/>
  <c r="S30" i="235"/>
  <c r="T29" i="235"/>
  <c r="S29" i="235"/>
  <c r="T28" i="235"/>
  <c r="S28" i="235"/>
  <c r="T27" i="235"/>
  <c r="S27" i="235"/>
  <c r="T26" i="235"/>
  <c r="S26" i="235"/>
  <c r="T25" i="235"/>
  <c r="S25" i="235"/>
  <c r="T24" i="235"/>
  <c r="S24" i="235"/>
  <c r="T23" i="235"/>
  <c r="S23" i="235"/>
  <c r="T22" i="235"/>
  <c r="S22" i="235"/>
  <c r="T21" i="235"/>
  <c r="S21" i="235"/>
  <c r="T20" i="235"/>
  <c r="S20" i="235"/>
  <c r="T19" i="235"/>
  <c r="S19" i="235"/>
  <c r="T18" i="235"/>
  <c r="S18" i="235"/>
  <c r="T17" i="235"/>
  <c r="S17" i="235"/>
  <c r="T16" i="235"/>
  <c r="S16" i="235"/>
  <c r="T15" i="235"/>
  <c r="S15" i="235"/>
  <c r="T14" i="235"/>
  <c r="S14" i="235"/>
  <c r="T13" i="235"/>
  <c r="S13" i="235"/>
  <c r="T12" i="235"/>
  <c r="S12" i="235"/>
  <c r="T11" i="235"/>
  <c r="S11" i="235"/>
  <c r="T10" i="235"/>
  <c r="S10" i="235"/>
  <c r="T9" i="235"/>
  <c r="S9" i="235"/>
  <c r="T8" i="235"/>
  <c r="S8" i="235"/>
  <c r="R31" i="235"/>
  <c r="R30" i="235"/>
  <c r="R29" i="235"/>
  <c r="R28" i="235"/>
  <c r="R27" i="235"/>
  <c r="R26" i="235"/>
  <c r="R25" i="235"/>
  <c r="R24" i="235"/>
  <c r="R23" i="235"/>
  <c r="R22" i="235"/>
  <c r="R21" i="235"/>
  <c r="R20" i="235"/>
  <c r="R19" i="235"/>
  <c r="R18" i="235"/>
  <c r="R17" i="235"/>
  <c r="R16" i="235"/>
  <c r="R15" i="235"/>
  <c r="R14" i="235"/>
  <c r="R13" i="235"/>
  <c r="R12" i="235"/>
  <c r="R11" i="235"/>
  <c r="R10" i="235"/>
  <c r="R9" i="235"/>
  <c r="R8" i="235"/>
  <c r="A18" i="240" l="1"/>
  <c r="H16" i="240"/>
  <c r="H15" i="240"/>
  <c r="H14" i="240"/>
  <c r="I13" i="240"/>
  <c r="G13" i="240"/>
  <c r="F13" i="240"/>
  <c r="E13" i="240"/>
  <c r="C13" i="240"/>
  <c r="H13" i="240" s="1"/>
  <c r="H12" i="240"/>
  <c r="H11" i="240"/>
  <c r="H10" i="240"/>
  <c r="H9" i="240"/>
  <c r="H8" i="240"/>
  <c r="I31" i="239"/>
  <c r="H31" i="239"/>
  <c r="G31" i="239"/>
  <c r="I30" i="239"/>
  <c r="H30" i="239"/>
  <c r="I29" i="239"/>
  <c r="H29" i="239"/>
  <c r="I28" i="239"/>
  <c r="H28" i="239"/>
  <c r="I27" i="239"/>
  <c r="H27" i="239"/>
  <c r="I26" i="239"/>
  <c r="H26" i="239"/>
  <c r="I25" i="239"/>
  <c r="H25" i="239"/>
  <c r="I24" i="239"/>
  <c r="H24" i="239"/>
  <c r="I23" i="239"/>
  <c r="H23" i="239"/>
  <c r="A18" i="239"/>
  <c r="H16" i="239"/>
  <c r="G16" i="239"/>
  <c r="A18" i="238"/>
  <c r="H15" i="238"/>
  <c r="H14" i="238"/>
  <c r="C7" i="237" l="1"/>
  <c r="K7" i="237" s="1"/>
  <c r="B7" i="237"/>
  <c r="J7" i="237" s="1"/>
  <c r="F6" i="237"/>
  <c r="E7" i="236"/>
  <c r="G7" i="236" s="1"/>
  <c r="I7" i="236" s="1"/>
  <c r="K7" i="236" s="1"/>
  <c r="D7" i="236"/>
  <c r="F7" i="236" s="1"/>
  <c r="H7" i="236" s="1"/>
  <c r="J7" i="236" s="1"/>
  <c r="D7" i="237" l="1"/>
  <c r="F7" i="237"/>
  <c r="H7" i="237"/>
  <c r="E7" i="237"/>
  <c r="G7" i="237"/>
  <c r="I7" i="237"/>
  <c r="Q42" i="235" l="1"/>
  <c r="Q41" i="235"/>
  <c r="Q40" i="235"/>
  <c r="Q39" i="235"/>
  <c r="Q38" i="235"/>
  <c r="Q37" i="235"/>
  <c r="B31" i="231" l="1"/>
  <c r="B23" i="231"/>
  <c r="B22" i="231"/>
</calcChain>
</file>

<file path=xl/sharedStrings.xml><?xml version="1.0" encoding="utf-8"?>
<sst xmlns="http://schemas.openxmlformats.org/spreadsheetml/2006/main" count="1300" uniqueCount="531">
  <si>
    <t>Supplemental data in terms of financial data, risk data and countries include:</t>
  </si>
  <si>
    <t>Total</t>
  </si>
  <si>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</si>
  <si>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</si>
  <si>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</si>
  <si>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</si>
  <si>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</si>
  <si>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</si>
  <si>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</si>
  <si>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</si>
  <si>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</si>
  <si>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</si>
  <si>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</si>
  <si>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</si>
  <si>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In EUR million</t>
  </si>
  <si>
    <t>In EUR billion</t>
  </si>
  <si>
    <t>DISCLAIMER</t>
  </si>
  <si>
    <t>Intangibles amortisation and impairments</t>
  </si>
  <si>
    <t xml:space="preserve"> </t>
  </si>
  <si>
    <t>1 ING Group</t>
  </si>
  <si>
    <t>2. Banking</t>
  </si>
  <si>
    <t>General comments</t>
  </si>
  <si>
    <t>•</t>
  </si>
  <si>
    <t>The Group Statistical Supplement is published on a quarterly basis.</t>
  </si>
  <si>
    <t>In addition to the Group Statistical Supplement information that follows the Quarterly Report, trended information is included in the Historical Trend Data document on www.ing.com/investorrelations.</t>
  </si>
  <si>
    <t>Allocation keys are used to calculate segmental information; e.g. Life vs. Non-life, Retail vs. Commercial banking and product information. These allocation keys might be refined over time.</t>
  </si>
  <si>
    <t>Rounding could cause some small differences.</t>
  </si>
  <si>
    <t>All figures are unaudited.</t>
  </si>
  <si>
    <t>Funding mix ING Bank N.V.</t>
  </si>
  <si>
    <t>Breakdown shareholders’ equity</t>
  </si>
  <si>
    <t>Capital base</t>
  </si>
  <si>
    <t>Maturity ladder outstanding long-term debt</t>
  </si>
  <si>
    <t xml:space="preserve"> TABLE OF CONTENTS</t>
  </si>
  <si>
    <t xml:space="preserve">ING Group’s Annual Accounts are prepared in accordance with International Financial Reporting Standards as adopted by the European Union (‘IFRS-EU’). </t>
  </si>
  <si>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</si>
  <si>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</si>
  <si>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</si>
  <si>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</si>
  <si>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</si>
  <si>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</si>
  <si>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</si>
  <si>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</si>
  <si>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</si>
  <si>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</si>
  <si>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</si>
  <si>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</si>
  <si>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</si>
  <si>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forward-looking statements, whether as a result of new information or for any other reason. This document does not constitute an offer to sell, or a solicitation</t>
  </si>
  <si>
    <t>of an offer to buy, any securities.</t>
  </si>
  <si>
    <t>Condensed income statement for product groups within Commercial banking</t>
  </si>
  <si>
    <t>Full geographical breakdown of banking results</t>
  </si>
  <si>
    <t>Additional detail is included for Retail Banking International</t>
  </si>
  <si>
    <t>Discontinued operations</t>
  </si>
  <si>
    <t>Total underlying expenditure</t>
  </si>
  <si>
    <t>Underwriting expenditure</t>
  </si>
  <si>
    <t>Gross premium income</t>
  </si>
  <si>
    <t>Key figures</t>
  </si>
  <si>
    <t>- of which Cash and cash equivalents classified as Assets held for sale</t>
  </si>
  <si>
    <t>- of which Cash and balances with central banks</t>
  </si>
  <si>
    <t>- of which Amounts due to/from banks</t>
  </si>
  <si>
    <t>- of which Treasury bills and other eligible bills</t>
  </si>
  <si>
    <t>Cash and cash equivalents at end of period</t>
  </si>
  <si>
    <t>Effect of exchange rates on cash and equivalents</t>
  </si>
  <si>
    <t>Cash and cash equivalents at beginning of period</t>
  </si>
  <si>
    <t>Net cash flow</t>
  </si>
  <si>
    <t>Net cash flow from financing activities</t>
  </si>
  <si>
    <t>Dividends paid/received</t>
  </si>
  <si>
    <t>Sale of treasury shares</t>
  </si>
  <si>
    <t>Purchase of treasury shares</t>
  </si>
  <si>
    <t>Repuchase premium</t>
  </si>
  <si>
    <t>Repayments from borrowed funds and debt securities</t>
  </si>
  <si>
    <t>Proceeds from borrowed funds and debt securities</t>
  </si>
  <si>
    <t>Net cash flow from investing activities</t>
  </si>
  <si>
    <t>Other investments</t>
  </si>
  <si>
    <t>Investments for risk of policyholders</t>
  </si>
  <si>
    <t>Assets subject to operating leases</t>
  </si>
  <si>
    <t>Property and equipment</t>
  </si>
  <si>
    <t>Real estate investments</t>
  </si>
  <si>
    <t>Held-to-maturity investments</t>
  </si>
  <si>
    <t>Available-for-sale investments</t>
  </si>
  <si>
    <t>Associates</t>
  </si>
  <si>
    <t>Group companies</t>
  </si>
  <si>
    <t>Disposals and redemptions:</t>
  </si>
  <si>
    <t>Investments and advances:</t>
  </si>
  <si>
    <t>Net cash flow from operating activities</t>
  </si>
  <si>
    <t>in EUR million</t>
  </si>
  <si>
    <t>ING Group: Cash flow statement</t>
  </si>
  <si>
    <r>
      <t>ING GROUP</t>
    </r>
    <r>
      <rPr>
        <sz val="24"/>
        <color indexed="42"/>
        <rFont val="Frutiger Light"/>
        <family val="2"/>
      </rPr>
      <t xml:space="preserve"> </t>
    </r>
    <r>
      <rPr>
        <sz val="24"/>
        <color indexed="41"/>
        <rFont val="Frutiger Light"/>
        <family val="2"/>
      </rPr>
      <t>1.5 CASH FLOW STATEMENT</t>
    </r>
  </si>
  <si>
    <t xml:space="preserve">Other </t>
  </si>
  <si>
    <t xml:space="preserve">Addition to loan loss provisions </t>
  </si>
  <si>
    <t>Interest expenses Insurance operations</t>
  </si>
  <si>
    <t>Other expenses</t>
  </si>
  <si>
    <t>Staff expenses</t>
  </si>
  <si>
    <t>Total investment &amp; other income</t>
  </si>
  <si>
    <t>Interest result Banking operations</t>
  </si>
  <si>
    <t>Total assets</t>
  </si>
  <si>
    <t>- other</t>
  </si>
  <si>
    <t>- deferred tax assets</t>
  </si>
  <si>
    <t>Other assets</t>
  </si>
  <si>
    <t>Assets held for sale</t>
  </si>
  <si>
    <t>Deferred acquisition costs</t>
  </si>
  <si>
    <t>Intangible assets</t>
  </si>
  <si>
    <t>Investments in associates</t>
  </si>
  <si>
    <t>Reinsurance contracts</t>
  </si>
  <si>
    <t>- customer lending</t>
  </si>
  <si>
    <t>- securities at amortised cost and IABF</t>
  </si>
  <si>
    <t>Loans and advances to customers</t>
  </si>
  <si>
    <t>- Held-to-maturity investments</t>
  </si>
  <si>
    <t>of which debt securities</t>
  </si>
  <si>
    <t xml:space="preserve">of which equity securities </t>
  </si>
  <si>
    <t>- Available-for-sale investments</t>
  </si>
  <si>
    <t>Investments</t>
  </si>
  <si>
    <t>- non-trading derivatives</t>
  </si>
  <si>
    <t>- investments for risk policyholders</t>
  </si>
  <si>
    <t>- trading assets</t>
  </si>
  <si>
    <t>Financial assets at fair value through P&amp;L</t>
  </si>
  <si>
    <t>Amounts due from banks</t>
  </si>
  <si>
    <t>Cash and balances with central banks</t>
  </si>
  <si>
    <t>ING Group</t>
  </si>
  <si>
    <t>ING Group: Assets</t>
  </si>
  <si>
    <r>
      <t>ING GROUP</t>
    </r>
    <r>
      <rPr>
        <sz val="24"/>
        <color indexed="42"/>
        <rFont val="Frutiger Light"/>
        <family val="2"/>
      </rPr>
      <t xml:space="preserve"> </t>
    </r>
    <r>
      <rPr>
        <sz val="24"/>
        <color indexed="41"/>
        <rFont val="Frutiger Light"/>
        <family val="2"/>
      </rPr>
      <t>1.2 CONSOLIDATED BALANCE SHEET: ASSETS</t>
    </r>
  </si>
  <si>
    <t>Total equity and liabilities</t>
  </si>
  <si>
    <t>Total liabilities</t>
  </si>
  <si>
    <t>Deferred tax liabilities</t>
  </si>
  <si>
    <t>Other liabilities</t>
  </si>
  <si>
    <t>Liabilities held for sale</t>
  </si>
  <si>
    <t>Designated as at fair value through profit and loss</t>
  </si>
  <si>
    <t>Non-trading derivatives</t>
  </si>
  <si>
    <t>Trading liabilities</t>
  </si>
  <si>
    <t>Financial liabilities at fair value through profit and loss</t>
  </si>
  <si>
    <t>Customer deposits and other funds on deposits</t>
  </si>
  <si>
    <t>Amounts due to banks</t>
  </si>
  <si>
    <t>Total Insurance and Investment contracts</t>
  </si>
  <si>
    <t>Investment contracts for risk of policyholders</t>
  </si>
  <si>
    <t>Investment contracts for risk of company</t>
  </si>
  <si>
    <t>Claims provision</t>
  </si>
  <si>
    <t>Provision for unearned premiums and unexpired risks</t>
  </si>
  <si>
    <t>Provision for life insurance for risk of policyholders</t>
  </si>
  <si>
    <t>Life insurance provisions excluding provisions for risk of policyholders</t>
  </si>
  <si>
    <t>Insurance and investment contracts</t>
  </si>
  <si>
    <t>Other borrowed funds</t>
  </si>
  <si>
    <t>Debt securities in issue</t>
  </si>
  <si>
    <t>Subordinated loans</t>
  </si>
  <si>
    <t>Total equity</t>
  </si>
  <si>
    <t>Non-voting equity securities</t>
  </si>
  <si>
    <t>Shareholders' equity</t>
  </si>
  <si>
    <t>ING Group: Total equity and liabilities</t>
  </si>
  <si>
    <r>
      <t>ING GROUP</t>
    </r>
    <r>
      <rPr>
        <sz val="24"/>
        <color indexed="42"/>
        <rFont val="Frutiger Light"/>
        <family val="2"/>
      </rPr>
      <t xml:space="preserve"> </t>
    </r>
    <r>
      <rPr>
        <sz val="24"/>
        <color indexed="41"/>
        <rFont val="Frutiger Light"/>
        <family val="2"/>
      </rPr>
      <t>1.3 CONSOLIDATED BALANCE SHEET: TOTAL EQUITY AND LIABILITIES</t>
    </r>
  </si>
  <si>
    <t>Shares outstanding in the market (in million)</t>
  </si>
  <si>
    <t xml:space="preserve">Shareholders' equity per share in EUR </t>
  </si>
  <si>
    <t xml:space="preserve">Shareholders' equity   </t>
  </si>
  <si>
    <t>Retained earnings and other reserves</t>
  </si>
  <si>
    <t xml:space="preserve">Treasury shares </t>
  </si>
  <si>
    <t>Currency translation reserve</t>
  </si>
  <si>
    <t>Other revaluation reserve</t>
  </si>
  <si>
    <t>Revaluation reserve cashflow hedge</t>
  </si>
  <si>
    <t>Revaluation reserve crediting to life policyholders</t>
  </si>
  <si>
    <t>Revaluation reserve debt securities</t>
  </si>
  <si>
    <t>Revaluation reserve equity securities</t>
  </si>
  <si>
    <t>Share premium</t>
  </si>
  <si>
    <t>Share capital</t>
  </si>
  <si>
    <t>ING Group: Total equity</t>
  </si>
  <si>
    <r>
      <t>ING GROUP</t>
    </r>
    <r>
      <rPr>
        <sz val="24"/>
        <color indexed="41"/>
        <rFont val="Frutiger Light"/>
        <family val="2"/>
      </rPr>
      <t xml:space="preserve"> 1.4 TOTAL EQUITY</t>
    </r>
  </si>
  <si>
    <t>Group leverage (core debt)</t>
  </si>
  <si>
    <t>IGD adjustments</t>
  </si>
  <si>
    <t>Tier 2 capital</t>
  </si>
  <si>
    <t>Tier 1 capital for Bank</t>
  </si>
  <si>
    <t>Deductions Tier 1</t>
  </si>
  <si>
    <t>Insurance hybrid capital</t>
  </si>
  <si>
    <t>Revaluation reserves equity and real estate excluded from Tier 1</t>
  </si>
  <si>
    <t>Revaluation reserves fixed income &amp; other</t>
  </si>
  <si>
    <t>- goodwill (regulatory)</t>
  </si>
  <si>
    <t>- revaluation reserve cashflow hedge</t>
  </si>
  <si>
    <t>- revaluation reserve crediting to life policyholders</t>
  </si>
  <si>
    <t>- revaluation reserve debt securities</t>
  </si>
  <si>
    <t>Adjustments to equity:</t>
  </si>
  <si>
    <t>Total capitalisation</t>
  </si>
  <si>
    <t>Group hybrid capital</t>
  </si>
  <si>
    <t>Core Tier 1 securities</t>
  </si>
  <si>
    <t>Shareholders' equity (parent)</t>
  </si>
  <si>
    <t>ING Group: Capital base</t>
  </si>
  <si>
    <r>
      <t>ING GROUP</t>
    </r>
    <r>
      <rPr>
        <sz val="24"/>
        <color indexed="42"/>
        <rFont val="Frutiger Light"/>
        <family val="2"/>
      </rPr>
      <t xml:space="preserve"> </t>
    </r>
    <r>
      <rPr>
        <sz val="24"/>
        <color indexed="41"/>
        <rFont val="Frutiger Light"/>
        <family val="2"/>
      </rPr>
      <t>1.6 CAPITAL BASE</t>
    </r>
  </si>
  <si>
    <r>
      <t>1)</t>
    </r>
    <r>
      <rPr>
        <sz val="10"/>
        <rFont val="Frutiger Light"/>
        <family val="2"/>
      </rPr>
      <t xml:space="preserve"> Liabilities excluding trading liabilities, IFRS equity and assets held for sale</t>
    </r>
  </si>
  <si>
    <r>
      <t>Total</t>
    </r>
    <r>
      <rPr>
        <b/>
        <vertAlign val="superscript"/>
        <sz val="10"/>
        <rFont val="Frutiger Light"/>
        <family val="2"/>
      </rPr>
      <t>1)</t>
    </r>
  </si>
  <si>
    <t>Subordinated debt</t>
  </si>
  <si>
    <t>Public debt</t>
  </si>
  <si>
    <t>Interbank</t>
  </si>
  <si>
    <t>Lending / repurchase agreement</t>
  </si>
  <si>
    <t>Customer deposits (corporate)</t>
  </si>
  <si>
    <t>Customer deposits (retail)</t>
  </si>
  <si>
    <t>Funding mix:</t>
  </si>
  <si>
    <t>Loan-to-deposit ratio excl. securities at amortised cost and IABF</t>
  </si>
  <si>
    <t>Loan-to-deposit ratio</t>
  </si>
  <si>
    <t>ING Bank: Loan-to-deposit ratio and funding mix</t>
  </si>
  <si>
    <t>ING Group core Tier-1 securities</t>
  </si>
  <si>
    <t>ING Insurance subordinated debt</t>
  </si>
  <si>
    <t>ING Bank lower Tier-2</t>
  </si>
  <si>
    <t>ING Group hybrid Tier-I</t>
  </si>
  <si>
    <r>
      <t>ING Insurance senior debt</t>
    </r>
    <r>
      <rPr>
        <vertAlign val="superscript"/>
        <sz val="10"/>
        <rFont val="Frutiger Light"/>
        <family val="2"/>
      </rPr>
      <t>1)</t>
    </r>
  </si>
  <si>
    <t>ING Bank state guaranteed</t>
  </si>
  <si>
    <r>
      <t>ING Group senior debt</t>
    </r>
    <r>
      <rPr>
        <vertAlign val="superscript"/>
        <sz val="10"/>
        <rFont val="Frutiger Light"/>
        <family val="2"/>
      </rPr>
      <t>1)</t>
    </r>
  </si>
  <si>
    <t>ING Bank RMBS</t>
  </si>
  <si>
    <t>ING Bank covered bond</t>
  </si>
  <si>
    <r>
      <t>ING Bank senior debt</t>
    </r>
    <r>
      <rPr>
        <vertAlign val="superscript"/>
        <sz val="10"/>
        <rFont val="Frutiger Light"/>
        <family val="2"/>
      </rPr>
      <t>1)</t>
    </r>
  </si>
  <si>
    <t>Maturing</t>
  </si>
  <si>
    <t>LT debt Issued</t>
  </si>
  <si>
    <r>
      <t>ING GROUP</t>
    </r>
    <r>
      <rPr>
        <sz val="24"/>
        <color indexed="42"/>
        <rFont val="Frutiger Light"/>
        <family val="2"/>
      </rPr>
      <t xml:space="preserve"> </t>
    </r>
    <r>
      <rPr>
        <sz val="24"/>
        <color indexed="41"/>
        <rFont val="Frutiger Light"/>
        <family val="2"/>
      </rPr>
      <t>1.7 FUNDING</t>
    </r>
  </si>
  <si>
    <t>Other ABS</t>
  </si>
  <si>
    <t>CDO/CLO</t>
  </si>
  <si>
    <t>CMBS</t>
  </si>
  <si>
    <t>Non-US RMBS</t>
  </si>
  <si>
    <t>US Subprime RMBS</t>
  </si>
  <si>
    <t>US Alt-A RMBS</t>
  </si>
  <si>
    <t>US prime RMBS</t>
  </si>
  <si>
    <t>US agency RMBS</t>
  </si>
  <si>
    <t>Reval after tax</t>
  </si>
  <si>
    <t>B/S value</t>
  </si>
  <si>
    <t>FV through P&amp;L</t>
  </si>
  <si>
    <t>Investments AFS</t>
  </si>
  <si>
    <t>Investments HTM</t>
  </si>
  <si>
    <t>Loans and advances</t>
  </si>
  <si>
    <t>Total Investments</t>
  </si>
  <si>
    <t>Other Equity Exposure</t>
  </si>
  <si>
    <t>Public Equity Exposure</t>
  </si>
  <si>
    <t>of which Corporate bonds</t>
  </si>
  <si>
    <t>of which Financial institutions</t>
  </si>
  <si>
    <t>of which Government bonds</t>
  </si>
  <si>
    <t>Amounts due from Banks</t>
  </si>
  <si>
    <t>of which Covered bonds</t>
  </si>
  <si>
    <t xml:space="preserve">• </t>
  </si>
  <si>
    <t>Loan portfolio</t>
  </si>
  <si>
    <t>ING analyses its results on an underlying basis. Underlying results are derived from results based on IFRS as adopted by the European Union (IFRS-EU), i.e. IFRS-EU result, excluding the impact of divestments, discontinued operations and special items. In case of a divestment, historical results are revised by excluding both the transaction gain/loss and the operating results of the divested unit.</t>
  </si>
  <si>
    <t xml:space="preserve">Small differences are possible in the tables due to rounding. </t>
  </si>
  <si>
    <r>
      <t>Total Group</t>
    </r>
    <r>
      <rPr>
        <vertAlign val="superscript"/>
        <sz val="10"/>
        <rFont val="Frutiger Light"/>
        <family val="2"/>
      </rPr>
      <t>1)</t>
    </r>
  </si>
  <si>
    <t>Repayment of non-voting equity securities</t>
  </si>
  <si>
    <r>
      <t>Insurance Other</t>
    </r>
    <r>
      <rPr>
        <vertAlign val="superscript"/>
        <sz val="10"/>
        <rFont val="Frutiger Light"/>
        <family val="2"/>
      </rPr>
      <t xml:space="preserve"> </t>
    </r>
  </si>
  <si>
    <t>4.1    Profit and loss</t>
  </si>
  <si>
    <t>4.2    Margin analysis</t>
  </si>
  <si>
    <t>1.1    Profit and loss: Banking and Insurance</t>
  </si>
  <si>
    <t>1.2    Consolidated Balance sheet: Assets</t>
  </si>
  <si>
    <t>2.2 Client Balances</t>
  </si>
  <si>
    <t>1.3    Consolidated Balance sheet: Total equity and liabilities</t>
  </si>
  <si>
    <t>2.3 Additional information Retail Banking International</t>
  </si>
  <si>
    <t>1.4    Total equity</t>
  </si>
  <si>
    <t>1.5    Cash flow statement</t>
  </si>
  <si>
    <t>1.6    Capital base</t>
  </si>
  <si>
    <t>1.7    Funding</t>
  </si>
  <si>
    <t>1.8.1 Investments: Group</t>
  </si>
  <si>
    <t>1.8.2 Investments: ING Bank N.V.</t>
  </si>
  <si>
    <t>All figures in this document are unaudited.</t>
  </si>
  <si>
    <t xml:space="preserve">Certain of the statements contained in this report are not historical facts, including, without limitation, certain statements made of future expectations and </t>
  </si>
  <si>
    <r>
      <t>1)</t>
    </r>
    <r>
      <rPr>
        <sz val="10"/>
        <rFont val="Frutiger Light"/>
        <family val="2"/>
      </rPr>
      <t xml:space="preserve"> Including intercompany eliminations.</t>
    </r>
  </si>
  <si>
    <r>
      <t>ING GROUP</t>
    </r>
    <r>
      <rPr>
        <sz val="24"/>
        <color indexed="43"/>
        <rFont val="Frutiger Light"/>
        <family val="2"/>
      </rPr>
      <t xml:space="preserve"> </t>
    </r>
    <r>
      <rPr>
        <sz val="24"/>
        <color indexed="41"/>
        <rFont val="Frutiger Light"/>
        <family val="2"/>
      </rPr>
      <t>1.1 PROFIT AND LOSS</t>
    </r>
  </si>
  <si>
    <t xml:space="preserve">ING Group: Profit and loss </t>
  </si>
  <si>
    <t>of which ABS</t>
  </si>
  <si>
    <t>Remeasurement of the net defined benefit asset/liability</t>
  </si>
  <si>
    <t>Investment Management: different breakdowns of Assets under Management and an Assets under Management roll-forward</t>
  </si>
  <si>
    <t>&gt; 2022</t>
  </si>
  <si>
    <t>- actuarial gains &amp; losses on defined benefit pensions</t>
  </si>
  <si>
    <t>Insurance ING U.S.</t>
  </si>
  <si>
    <t>Banking</t>
  </si>
  <si>
    <t>ING Bank N.V.</t>
  </si>
  <si>
    <t xml:space="preserve">Total investments contains banking book and Insurance general account but excludes the trading book, investments indicated as assets held for sale and Investments for risk of policyholders  </t>
  </si>
  <si>
    <t>Total ABS contains Banking book and Insurance general account but excludes the trading book, assets held for sale and Investments for risk of policyholders</t>
  </si>
  <si>
    <t>Total Debt securities</t>
  </si>
  <si>
    <t>Total investments contains banking book but excludes the trading book and assets held for sale</t>
  </si>
  <si>
    <t>Total ABS contains Banking book but excludes the trading book and assets held for sale</t>
  </si>
  <si>
    <t>.</t>
  </si>
  <si>
    <t>Issuance of ordinary shares</t>
  </si>
  <si>
    <t>Proceeds of IPO ING U.S.</t>
  </si>
  <si>
    <r>
      <t>2)</t>
    </r>
    <r>
      <rPr>
        <sz val="10"/>
        <rFont val="Frutiger Light"/>
        <family val="2"/>
      </rPr>
      <t xml:space="preserve"> The comparative figures of this period have been restated to reflect the new pension accounting requirements under IFRS which took effect on 1 January 2013. </t>
    </r>
  </si>
  <si>
    <t>Adjusted equity / BIS capital / IGD capital</t>
  </si>
  <si>
    <r>
      <t>1)</t>
    </r>
    <r>
      <rPr>
        <sz val="10"/>
        <rFont val="Frutiger Light"/>
        <family val="2"/>
      </rPr>
      <t xml:space="preserve"> Figures shown for issued senior bonds are only included with the tenor &gt;= 1 year</t>
    </r>
  </si>
  <si>
    <t>As of 1 January 2013, ING applies the revised IAS 19 ‘Employee Benefits’, which was already reflected in the previous Statistical Supplements. The most significant change relates to the accounting for defined benefit pension obligations and the corresponding plan assets. IAS 19 has been implemented retrospectively; as a result, comparative results for previous periods have been restated and are presented as if the new requirements were always applied.</t>
  </si>
  <si>
    <t>3Q2013</t>
  </si>
  <si>
    <t>30 Sep 2013</t>
  </si>
  <si>
    <t>4Q2013</t>
  </si>
  <si>
    <t>Net result from discontinued operations Insurance/IM Asia</t>
  </si>
  <si>
    <t>ING Verzekeringen NV</t>
  </si>
  <si>
    <t>3. ING Insurance</t>
  </si>
  <si>
    <t>4. Insurance CL Other</t>
  </si>
  <si>
    <r>
      <t xml:space="preserve">4Q2012 </t>
    </r>
    <r>
      <rPr>
        <vertAlign val="superscript"/>
        <sz val="10"/>
        <rFont val="Frutiger Light"/>
        <family val="2"/>
      </rPr>
      <t>2)</t>
    </r>
  </si>
  <si>
    <t>31 Dec 2013</t>
  </si>
  <si>
    <t>4Q2012</t>
  </si>
  <si>
    <t>ING Group: Maturity ladder outstanding long-term debt - 31 December 2013</t>
  </si>
  <si>
    <t>ING Group: Total Investments - 31 December 2013</t>
  </si>
  <si>
    <t>ING Group: Total ABS - 31 December 2013</t>
  </si>
  <si>
    <t>ING Bank: Total Investments - 31 December 2013</t>
  </si>
  <si>
    <t>ING Bank: Total ABS - 31 December 2013</t>
  </si>
  <si>
    <t>ING Insurance: Total Investments - 31 December 2013</t>
  </si>
  <si>
    <t>ING Insurance: Total ABS - 31 December 2013</t>
  </si>
  <si>
    <t>In preparing the financial information in this document, the same accounting principles are applied as in the 3Q2013 ING Group Interim Accounts. The Financial statements for 2013 are in progress and may be subject to adjustments from subsequent events.</t>
  </si>
  <si>
    <t>The net result of ING U.S. insurance and Investment management operations has been transferred to ‘net result from discontinued operations’.</t>
  </si>
  <si>
    <t>ING Insurance</t>
  </si>
  <si>
    <t>Overview of Investments for ING Group, ING Bank N.V. and ING Insurance</t>
  </si>
  <si>
    <r>
      <t>ING GROUP STATISTICAL SUPPLEMENT 4Q2013</t>
    </r>
    <r>
      <rPr>
        <sz val="24"/>
        <color indexed="41"/>
        <rFont val="Frutiger Light"/>
        <family val="2"/>
      </rPr>
      <t xml:space="preserve"> INTRODUCTION</t>
    </r>
  </si>
  <si>
    <t>3.1 Client Balances: Total</t>
  </si>
  <si>
    <t>3.2 Additional information: Insurance Europe key figures by country</t>
  </si>
  <si>
    <t>3.3 Additional information: Netherlands Non-life</t>
  </si>
  <si>
    <t>1.8.3 Investments: ING Insurance</t>
  </si>
  <si>
    <t xml:space="preserve">Net result from discontinued operations Insurance ING U.S. </t>
  </si>
  <si>
    <t>ING Bank NV</t>
  </si>
  <si>
    <t xml:space="preserve">of which Covered bonds </t>
  </si>
  <si>
    <t>Total investmentss contains Insurance general account but excludes the trading assets, investments indicated as assets held for sale and Investments for risk of policyholders</t>
  </si>
  <si>
    <t>Total ABS contains Insurance general account but excludes Investments for risk of policyholders.</t>
  </si>
  <si>
    <t>Banking: Profit and loss 4Q2013</t>
  </si>
  <si>
    <t>Retail</t>
  </si>
  <si>
    <t>General Lending</t>
  </si>
  <si>
    <t>Bank Treasury</t>
  </si>
  <si>
    <t>Rest of</t>
  </si>
  <si>
    <t>Commercial</t>
  </si>
  <si>
    <t>Industry</t>
  </si>
  <si>
    <t>&amp; Transaction</t>
  </si>
  <si>
    <t>Financial</t>
  </si>
  <si>
    <t>Real Estate</t>
  </si>
  <si>
    <t>Corporate</t>
  </si>
  <si>
    <t>Netherlands</t>
  </si>
  <si>
    <t>Belgium</t>
  </si>
  <si>
    <t>Germany</t>
  </si>
  <si>
    <t>World</t>
  </si>
  <si>
    <t>Lending</t>
  </si>
  <si>
    <t>Services</t>
  </si>
  <si>
    <t>Markets</t>
  </si>
  <si>
    <t>&amp; Other</t>
  </si>
  <si>
    <t>Line</t>
  </si>
  <si>
    <t>Balance sheet related interest</t>
  </si>
  <si>
    <t>Capital charge on book equity</t>
  </si>
  <si>
    <t>Interest benefit on economic capital</t>
  </si>
  <si>
    <t>Interest result</t>
  </si>
  <si>
    <t>Funds transfer</t>
  </si>
  <si>
    <t>Securities business</t>
  </si>
  <si>
    <t>Insurance broking</t>
  </si>
  <si>
    <t>Management fees</t>
  </si>
  <si>
    <t>Brokerage and advisory fees</t>
  </si>
  <si>
    <t>Rental income</t>
  </si>
  <si>
    <t>Other investment income</t>
  </si>
  <si>
    <t>Investment income</t>
  </si>
  <si>
    <t>Realised gains/losses on bonds</t>
  </si>
  <si>
    <t>Realised gains/losses on equities</t>
  </si>
  <si>
    <t>Change in fair value real estate investments</t>
  </si>
  <si>
    <t>Realised gains and fair value changes on investments</t>
  </si>
  <si>
    <t>Total investment income</t>
  </si>
  <si>
    <t>Valuation results non-trading derivatives</t>
  </si>
  <si>
    <t>Net trading income</t>
  </si>
  <si>
    <t>Other income</t>
  </si>
  <si>
    <t>Total other income</t>
  </si>
  <si>
    <t>Staff and other expenses</t>
  </si>
  <si>
    <t>Gross result</t>
  </si>
  <si>
    <t>Additions to loan loss provision</t>
  </si>
  <si>
    <r>
      <t>Key figures</t>
    </r>
    <r>
      <rPr>
        <b/>
        <vertAlign val="superscript"/>
        <sz val="10"/>
        <color indexed="53"/>
        <rFont val="Frutiger Light"/>
        <family val="2"/>
      </rPr>
      <t xml:space="preserve"> 1)</t>
    </r>
  </si>
  <si>
    <t>Interest margin</t>
  </si>
  <si>
    <t>Cost/income ratio</t>
  </si>
  <si>
    <t xml:space="preserve">n.a.  </t>
  </si>
  <si>
    <t>Return on equity based on IFRS-EU equity</t>
  </si>
  <si>
    <r>
      <t>Return on equity based on 10% core Tier 1</t>
    </r>
    <r>
      <rPr>
        <vertAlign val="superscript"/>
        <sz val="10"/>
        <rFont val="Frutiger Light"/>
        <family val="2"/>
      </rPr>
      <t xml:space="preserve"> 2)</t>
    </r>
  </si>
  <si>
    <t>Risk cost in bp of average RWA</t>
  </si>
  <si>
    <t>Risk-weighted assets (end of period)</t>
  </si>
  <si>
    <t>Employees (FTEs, end of period)</t>
  </si>
  <si>
    <r>
      <t>1)</t>
    </r>
    <r>
      <rPr>
        <sz val="10"/>
        <rFont val="Frutiger Light"/>
        <family val="2"/>
      </rPr>
      <t xml:space="preserve"> Key figures based on underlying figures</t>
    </r>
  </si>
  <si>
    <r>
      <t>2)</t>
    </r>
    <r>
      <rPr>
        <sz val="10"/>
        <color indexed="8"/>
        <rFont val="Frutiger Light"/>
        <family val="2"/>
      </rPr>
      <t xml:space="preserve"> Underlying after-tax return divided by average equity based on 10.0% core Tier 1 ratio (annualised)</t>
    </r>
  </si>
  <si>
    <r>
      <t>Banking: Profit and loss 4Q2012</t>
    </r>
    <r>
      <rPr>
        <b/>
        <vertAlign val="superscript"/>
        <sz val="12"/>
        <color indexed="9"/>
        <rFont val="Frutiger Light"/>
        <family val="2"/>
      </rPr>
      <t xml:space="preserve"> 1)</t>
    </r>
  </si>
  <si>
    <r>
      <t>Key figures</t>
    </r>
    <r>
      <rPr>
        <b/>
        <vertAlign val="superscript"/>
        <sz val="10"/>
        <color indexed="53"/>
        <rFont val="Frutiger Light"/>
        <family val="2"/>
      </rPr>
      <t xml:space="preserve"> 2)</t>
    </r>
  </si>
  <si>
    <r>
      <t>Return on equity based on 10% core Tier 1</t>
    </r>
    <r>
      <rPr>
        <vertAlign val="superscript"/>
        <sz val="10"/>
        <rFont val="Frutiger Light"/>
        <family val="2"/>
      </rPr>
      <t xml:space="preserve"> 3)</t>
    </r>
  </si>
  <si>
    <r>
      <t>1)</t>
    </r>
    <r>
      <rPr>
        <sz val="10"/>
        <rFont val="Frutiger Light"/>
        <family val="2"/>
      </rPr>
      <t xml:space="preserve"> The comparative figures of 2012 have been restated to reflect the new pension accounting requirements under IFRS which took effect on 1 January 2013</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</si>
  <si>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</si>
  <si>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core Tier 1 ratio (annualised)</t>
    </r>
  </si>
  <si>
    <t>Banking: Profit and loss 3Q2013</t>
  </si>
  <si>
    <r>
      <t>2)</t>
    </r>
    <r>
      <rPr>
        <sz val="10"/>
        <rFont val="Frutiger Light"/>
        <family val="2"/>
      </rPr>
      <t xml:space="preserve"> Underlying after-tax return divided by average equity based on 10.0% core Tier 1 ratio (annualised)</t>
    </r>
  </si>
  <si>
    <r>
      <t>BANKING</t>
    </r>
    <r>
      <rPr>
        <sz val="24"/>
        <color indexed="41"/>
        <rFont val="Frutiger Light"/>
        <family val="2"/>
      </rPr>
      <t xml:space="preserve"> 2.2 CLIENT BALANCES</t>
    </r>
  </si>
  <si>
    <t>Banking: Client balances 4Q2013</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</si>
  <si>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</si>
  <si>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</si>
  <si>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</si>
  <si>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</si>
  <si>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</si>
  <si>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</si>
  <si>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</si>
  <si>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</si>
  <si>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</si>
  <si>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</si>
  <si>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r>
      <t>BANKING</t>
    </r>
    <r>
      <rPr>
        <sz val="24"/>
        <color indexed="42"/>
        <rFont val="Frutiger Light"/>
        <family val="2"/>
      </rPr>
      <t xml:space="preserve"> </t>
    </r>
    <r>
      <rPr>
        <sz val="24"/>
        <color indexed="41"/>
        <rFont val="Frutiger Light"/>
        <family val="2"/>
      </rPr>
      <t>2.3 ADDITIONAL INFORMATION RETAIL BANKING INTERNATIONAL</t>
    </r>
  </si>
  <si>
    <t>Retail Banking International: Underlying profit before tax</t>
  </si>
  <si>
    <t>RB Germany before impairm. &amp; cap.gains/losses</t>
  </si>
  <si>
    <r>
      <t>Impairments and capital gains/losses</t>
    </r>
    <r>
      <rPr>
        <vertAlign val="superscript"/>
        <sz val="10"/>
        <rFont val="Frutiger Light"/>
        <family val="2"/>
      </rPr>
      <t xml:space="preserve"> 1)</t>
    </r>
  </si>
  <si>
    <t>Retail Banking Germany</t>
  </si>
  <si>
    <t>RB Direct Rest of Europe before impairm. &amp; cap.gains/losses</t>
  </si>
  <si>
    <t>Retail Banking Direct Rest of Europe</t>
  </si>
  <si>
    <t>RB Direct Outside Europe before impairm. &amp; cap.gains/losses</t>
  </si>
  <si>
    <t>Retail Banking Direct Outside Europe</t>
  </si>
  <si>
    <t>Total ING Direct countries</t>
  </si>
  <si>
    <t>Retail Banking Central Europe</t>
  </si>
  <si>
    <r>
      <t>Retail Banking Asia</t>
    </r>
    <r>
      <rPr>
        <vertAlign val="superscript"/>
        <sz val="10"/>
        <rFont val="Frutiger Light"/>
        <family val="2"/>
      </rPr>
      <t xml:space="preserve"> 2)</t>
    </r>
  </si>
  <si>
    <t>Retail Banking International (excl. UK Legacy run-off results)</t>
  </si>
  <si>
    <t>UK Legacy run-off results</t>
  </si>
  <si>
    <t>Retail Banking International</t>
  </si>
  <si>
    <r>
      <t xml:space="preserve">1) </t>
    </r>
    <r>
      <rPr>
        <sz val="10"/>
        <rFont val="Frutiger Light"/>
        <family val="2"/>
      </rPr>
      <t>Impairments on debt securities (including reversal of impairments) and capital gains/losses from portfolio restructuring related to bank-wide coordinated debt securities transactions</t>
    </r>
  </si>
  <si>
    <r>
      <t xml:space="preserve">2) </t>
    </r>
    <r>
      <rPr>
        <sz val="10"/>
        <rFont val="Frutiger Light"/>
        <family val="2"/>
      </rPr>
      <t>The comparative figures of 2012 have been restated to reflect the new pension accounting requirements under IFRS which took effect on 1 January 2013.</t>
    </r>
  </si>
  <si>
    <t>Retail Banking International: Client balances</t>
  </si>
  <si>
    <t>Other lending</t>
  </si>
  <si>
    <t>Funds Entrusted</t>
  </si>
  <si>
    <t>AuM/Mutual Funds</t>
  </si>
  <si>
    <t>France</t>
  </si>
  <si>
    <t>Italy</t>
  </si>
  <si>
    <t>Spain</t>
  </si>
  <si>
    <t>Australia</t>
  </si>
  <si>
    <t>Retail Banking Asia</t>
  </si>
  <si>
    <t>Banking: Geographical split ING Bank 4Q2013</t>
  </si>
  <si>
    <t>Rest of Europe</t>
  </si>
  <si>
    <t>Outside Europe</t>
  </si>
  <si>
    <r>
      <t>Other</t>
    </r>
    <r>
      <rPr>
        <vertAlign val="superscript"/>
        <sz val="10"/>
        <rFont val="Frutiger Light"/>
        <family val="2"/>
      </rPr>
      <t xml:space="preserve"> 1)</t>
    </r>
  </si>
  <si>
    <t>Profit &amp; Loss</t>
  </si>
  <si>
    <t>Retail Banking</t>
  </si>
  <si>
    <t>Commercial Banking</t>
  </si>
  <si>
    <t>Corporate Line</t>
  </si>
  <si>
    <t>Client balances (in EUR billion)</t>
  </si>
  <si>
    <t>Funds entrusted</t>
  </si>
  <si>
    <t>AuM/Mutual funds</t>
  </si>
  <si>
    <r>
      <t xml:space="preserve">Return on equity based on 10.0% core Tier 1 </t>
    </r>
    <r>
      <rPr>
        <vertAlign val="superscript"/>
        <sz val="10"/>
        <rFont val="Frutiger Light"/>
        <family val="2"/>
      </rPr>
      <t>3)</t>
    </r>
  </si>
  <si>
    <r>
      <t>Risk</t>
    </r>
    <r>
      <rPr>
        <b/>
        <vertAlign val="superscript"/>
        <sz val="10"/>
        <color indexed="53"/>
        <rFont val="Frutiger Light"/>
        <family val="2"/>
      </rPr>
      <t xml:space="preserve"> 2)</t>
    </r>
  </si>
  <si>
    <t>Risk costs in bp of average RWA</t>
  </si>
  <si>
    <r>
      <t>1)</t>
    </r>
    <r>
      <rPr>
        <sz val="10"/>
        <rFont val="Frutiger Light"/>
        <family val="2"/>
      </rPr>
      <t xml:space="preserve"> Region Other consists of Corporate Line and Real Estate Development/Investment Portfolio</t>
    </r>
  </si>
  <si>
    <r>
      <t>Banking: Geographical split ING Bank 4Q2012</t>
    </r>
    <r>
      <rPr>
        <b/>
        <vertAlign val="superscript"/>
        <sz val="12"/>
        <color indexed="9"/>
        <rFont val="Frutiger Light"/>
        <family val="2"/>
      </rPr>
      <t xml:space="preserve"> 1)</t>
    </r>
  </si>
  <si>
    <r>
      <t>Other</t>
    </r>
    <r>
      <rPr>
        <vertAlign val="superscript"/>
        <sz val="10"/>
        <rFont val="Frutiger Light"/>
        <family val="2"/>
      </rPr>
      <t xml:space="preserve"> 2)</t>
    </r>
  </si>
  <si>
    <r>
      <t>Key figures</t>
    </r>
    <r>
      <rPr>
        <b/>
        <vertAlign val="superscript"/>
        <sz val="10"/>
        <color indexed="53"/>
        <rFont val="Frutiger Light"/>
        <family val="2"/>
      </rPr>
      <t xml:space="preserve"> 3)</t>
    </r>
  </si>
  <si>
    <r>
      <t>Return on equity based on 10.0% core Tier 1</t>
    </r>
    <r>
      <rPr>
        <vertAlign val="superscript"/>
        <sz val="10"/>
        <rFont val="Frutiger Light"/>
        <family val="2"/>
      </rPr>
      <t xml:space="preserve"> 4)</t>
    </r>
  </si>
  <si>
    <r>
      <t>Risk</t>
    </r>
    <r>
      <rPr>
        <b/>
        <vertAlign val="superscript"/>
        <sz val="10"/>
        <color indexed="53"/>
        <rFont val="Frutiger Light"/>
        <family val="2"/>
      </rPr>
      <t xml:space="preserve"> 3)</t>
    </r>
  </si>
  <si>
    <r>
      <t>2)</t>
    </r>
    <r>
      <rPr>
        <sz val="10"/>
        <rFont val="Frutiger Light"/>
        <family val="2"/>
      </rPr>
      <t xml:space="preserve"> Region Other consists of Corporate Line and Real Estate Development/Investment Portfolio</t>
    </r>
  </si>
  <si>
    <r>
      <t>3)</t>
    </r>
    <r>
      <rPr>
        <sz val="10"/>
        <rFont val="Frutiger Light"/>
        <family val="2"/>
      </rPr>
      <t xml:space="preserve"> Key figures based on underlying figures</t>
    </r>
  </si>
  <si>
    <r>
      <t>4)</t>
    </r>
    <r>
      <rPr>
        <sz val="10"/>
        <rFont val="Frutiger Light"/>
        <family val="2"/>
      </rPr>
      <t xml:space="preserve"> Underlying after-tax return divided by average equity based on 10.0% core Tier 1 ratio (annualised)</t>
    </r>
  </si>
  <si>
    <t>Banking: Geographical Split ING Bank 3Q2013</t>
  </si>
  <si>
    <r>
      <t>Return on equity based on 10.0% core Tier 1</t>
    </r>
    <r>
      <rPr>
        <vertAlign val="superscript"/>
        <sz val="10"/>
        <rFont val="Frutiger Light"/>
        <family val="2"/>
      </rPr>
      <t xml:space="preserve"> 3)</t>
    </r>
  </si>
  <si>
    <r>
      <t>ING INSURANCE</t>
    </r>
    <r>
      <rPr>
        <sz val="24"/>
        <color indexed="42"/>
        <rFont val="Frutiger Light"/>
        <family val="2"/>
      </rPr>
      <t xml:space="preserve"> </t>
    </r>
    <r>
      <rPr>
        <sz val="24"/>
        <color indexed="41"/>
        <rFont val="Frutiger Light"/>
        <family val="2"/>
      </rPr>
      <t>3.1 CLIENT BALANCES: TOTAL</t>
    </r>
  </si>
  <si>
    <t>ING Insurance: Client balances 4Q2013</t>
  </si>
  <si>
    <t>Insurance</t>
  </si>
  <si>
    <t>Japan</t>
  </si>
  <si>
    <t>Investment</t>
  </si>
  <si>
    <t>Life</t>
  </si>
  <si>
    <t>Europe</t>
  </si>
  <si>
    <t>Management</t>
  </si>
  <si>
    <t>(NN Bank)</t>
  </si>
  <si>
    <t>Closed Block VA</t>
  </si>
  <si>
    <t>Client Balances included on Balance Sheet</t>
  </si>
  <si>
    <t>Beginning of period</t>
  </si>
  <si>
    <t xml:space="preserve">    Deposits</t>
  </si>
  <si>
    <t xml:space="preserve">    Withdrawals / Benefits</t>
  </si>
  <si>
    <t>Acquisition / Divestments / Transfers</t>
  </si>
  <si>
    <t xml:space="preserve">Market performance / Interest credited </t>
  </si>
  <si>
    <r>
      <t xml:space="preserve">Off Balance Sheet Institutional Asset Management </t>
    </r>
    <r>
      <rPr>
        <b/>
        <vertAlign val="superscript"/>
        <sz val="10"/>
        <color indexed="53"/>
        <rFont val="Frutiger Light"/>
        <family val="2"/>
      </rPr>
      <t>1)</t>
    </r>
  </si>
  <si>
    <r>
      <t xml:space="preserve">Off Balance Sheet Pension and Mutual Funds business </t>
    </r>
    <r>
      <rPr>
        <b/>
        <vertAlign val="superscript"/>
        <sz val="10"/>
        <color indexed="53"/>
        <rFont val="Frutiger Light"/>
        <family val="2"/>
      </rPr>
      <t>2)</t>
    </r>
  </si>
  <si>
    <t>Total Client Balances</t>
  </si>
  <si>
    <r>
      <t>1)</t>
    </r>
    <r>
      <rPr>
        <sz val="10"/>
        <color indexed="8"/>
        <rFont val="Frutiger Light"/>
        <family val="2"/>
      </rPr>
      <t xml:space="preserve"> Off Balance Sheet Institutional Asset Management includes third party assets under management on behalf of institutional clients.</t>
    </r>
  </si>
  <si>
    <r>
      <t>2)</t>
    </r>
    <r>
      <rPr>
        <sz val="10"/>
        <color indexed="8"/>
        <rFont val="Frutiger Light"/>
        <family val="2"/>
      </rPr>
      <t xml:space="preserve"> Off Balance Sheet Pension and Mutual Funds business includes third party assets under management on behalf of retail clients and defined contribution pension fund assets under management where the individual member is the end client.</t>
    </r>
  </si>
  <si>
    <r>
      <t>ING INSURANCE</t>
    </r>
    <r>
      <rPr>
        <sz val="24"/>
        <color indexed="42"/>
        <rFont val="Frutiger Light"/>
        <family val="2"/>
      </rPr>
      <t xml:space="preserve"> </t>
    </r>
    <r>
      <rPr>
        <sz val="24"/>
        <color indexed="41"/>
        <rFont val="Frutiger Light"/>
        <family val="2"/>
      </rPr>
      <t>3.2 ADDITIONAL INFORMATION: INSURANCE EUROPE KEY FIGURES BY COUNTRY</t>
    </r>
  </si>
  <si>
    <t>Insurance Europe: Operating result by country</t>
  </si>
  <si>
    <t>Poland</t>
  </si>
  <si>
    <t>Czech Republic</t>
  </si>
  <si>
    <t>Hungary</t>
  </si>
  <si>
    <t>Insurance Europe</t>
  </si>
  <si>
    <t>Insurance Europe: New sales (APE) by country</t>
  </si>
  <si>
    <t xml:space="preserve">   </t>
  </si>
  <si>
    <r>
      <t>ING INSURANCE</t>
    </r>
    <r>
      <rPr>
        <sz val="24"/>
        <color indexed="41"/>
        <rFont val="Frutiger Light"/>
        <family val="2"/>
      </rPr>
      <t xml:space="preserve"> 3.3 ADDITIONAL INFORMATION: NETHERLANDS NON-LIFE</t>
    </r>
  </si>
  <si>
    <t>Fire</t>
  </si>
  <si>
    <t>Marine &amp; Aviation</t>
  </si>
  <si>
    <t>Motor</t>
  </si>
  <si>
    <t>Health</t>
  </si>
  <si>
    <t>Income/Accident</t>
  </si>
  <si>
    <t>Miscellaneous</t>
  </si>
  <si>
    <t>Indirect business</t>
  </si>
  <si>
    <t>Operating result by line of business</t>
  </si>
  <si>
    <t>Assets under Management (AuM) and Assets under Administration (AuA)</t>
  </si>
  <si>
    <t>Proprietary (general account assets)</t>
  </si>
  <si>
    <t>Institutional</t>
  </si>
  <si>
    <t>Total Assets under Management</t>
  </si>
  <si>
    <t>Assets under Administration</t>
  </si>
  <si>
    <t>AuM by investor category and Investor class (4Q2013)</t>
  </si>
  <si>
    <t>Proprietary</t>
  </si>
  <si>
    <t>Equity</t>
  </si>
  <si>
    <t>Fixed income</t>
  </si>
  <si>
    <t>Money Market</t>
  </si>
  <si>
    <t>AUM rollforward (4Q2013)</t>
  </si>
  <si>
    <t>Net inflow</t>
  </si>
  <si>
    <t>Acquisition/ Divestments</t>
  </si>
  <si>
    <r>
      <t>INSURANCE OTHER</t>
    </r>
    <r>
      <rPr>
        <sz val="24"/>
        <color indexed="42"/>
        <rFont val="Frutiger Light"/>
        <family val="2"/>
      </rPr>
      <t xml:space="preserve"> </t>
    </r>
    <r>
      <rPr>
        <sz val="24"/>
        <color indexed="41"/>
        <rFont val="Frutiger Light"/>
        <family val="2"/>
      </rPr>
      <t>4.1 PROFIT AND LOSS</t>
    </r>
  </si>
  <si>
    <t>Insurance Other: Profit and loss</t>
  </si>
  <si>
    <t>Total investment and other income</t>
  </si>
  <si>
    <t>Reinsurance and retrocession premiums</t>
  </si>
  <si>
    <t>Net benefits Life insurance for risk company and Non-Life claims incurred</t>
  </si>
  <si>
    <t>Changes in Life insurance provisions for risk company</t>
  </si>
  <si>
    <t>Result sharing and rebates</t>
  </si>
  <si>
    <t>Change in deferred acquisition costs</t>
  </si>
  <si>
    <t>Other underwriting expenditure (incl. change in provision unearned premiums)</t>
  </si>
  <si>
    <t>Interest expenses</t>
  </si>
  <si>
    <t>Net results from divested units</t>
  </si>
  <si>
    <t>Net result from discontinued operations</t>
  </si>
  <si>
    <t>Other key figures</t>
  </si>
  <si>
    <t>Employees (FTEs end of period)</t>
  </si>
  <si>
    <r>
      <t xml:space="preserve">INSURANCE OTHER </t>
    </r>
    <r>
      <rPr>
        <sz val="24"/>
        <color indexed="41"/>
        <rFont val="Frutiger Light"/>
        <family val="2"/>
      </rPr>
      <t xml:space="preserve"> 4.2 MARGIN ANALYSIS</t>
    </r>
  </si>
  <si>
    <t>Insurance Other: Margin analysis</t>
  </si>
  <si>
    <t>Margin analysis</t>
  </si>
  <si>
    <t>Operating result</t>
  </si>
  <si>
    <t>Gains/losses and impairments</t>
  </si>
  <si>
    <t>Revaluations</t>
  </si>
  <si>
    <t>Market &amp; other impacts</t>
  </si>
  <si>
    <t>Administrative expenses (total)</t>
  </si>
  <si>
    <r>
      <t>1)</t>
    </r>
    <r>
      <rPr>
        <sz val="10"/>
        <rFont val="Frutiger Light"/>
        <family val="2"/>
      </rPr>
      <t xml:space="preserve"> These figures represent ING’s shareholding percentage in Insurance ING U.S. (31 December 2013: 56.7%, 30 September 2013: 71.25%)</t>
    </r>
  </si>
  <si>
    <t>Client Balances Roll forward for banking as wel as for ING Insurance</t>
  </si>
  <si>
    <t>Insurance Europe: key figures by country</t>
  </si>
  <si>
    <t>Netherlands Non-Life: gross premiums and operating result by line of business</t>
  </si>
  <si>
    <r>
      <t xml:space="preserve">ING INSURANCE </t>
    </r>
    <r>
      <rPr>
        <sz val="24"/>
        <color indexed="41"/>
        <rFont val="Frutiger Light"/>
        <family val="2"/>
      </rPr>
      <t>3.4 ADDITIONAL INFORMATION: INVESTMENT MANAGEMENT</t>
    </r>
  </si>
  <si>
    <t>2.1.2 Profit and loss 4Q2012</t>
  </si>
  <si>
    <t>2.1.3 Profit and loss 3Q2013</t>
  </si>
  <si>
    <t>2.1.1 Profit and loss 4Q2013</t>
  </si>
  <si>
    <t>2.4.2 Geographical split 4Q2012</t>
  </si>
  <si>
    <t>2.4.1 Geographical split 4Q2013</t>
  </si>
  <si>
    <t>2.4.3 Geographical split 3Q2013</t>
  </si>
  <si>
    <t>Insurance Europe: Gross premium income by country</t>
  </si>
  <si>
    <t>Gross premium income by line of business</t>
  </si>
  <si>
    <r>
      <t>BANKING</t>
    </r>
    <r>
      <rPr>
        <sz val="24"/>
        <color indexed="41"/>
        <rFont val="Frutiger Light"/>
        <family val="2"/>
      </rPr>
      <t xml:space="preserve"> 2.4.1 GEOGRAPHICAL SPLIT: ING BANK</t>
    </r>
  </si>
  <si>
    <r>
      <t>BANKING</t>
    </r>
    <r>
      <rPr>
        <sz val="24"/>
        <color indexed="41"/>
        <rFont val="Frutiger Light"/>
        <family val="2"/>
      </rPr>
      <t xml:space="preserve"> 2.4.3 GEOGRAPHICAL SPLIT: ING BANK</t>
    </r>
  </si>
  <si>
    <r>
      <t>BANKING</t>
    </r>
    <r>
      <rPr>
        <sz val="24"/>
        <color indexed="41"/>
        <rFont val="Frutiger Light"/>
        <family val="2"/>
      </rPr>
      <t xml:space="preserve"> 2.4.2 GEOGRAPHICAL SPLIT: ING BANK</t>
    </r>
  </si>
  <si>
    <r>
      <t>BANKING</t>
    </r>
    <r>
      <rPr>
        <sz val="24"/>
        <color indexed="41"/>
        <rFont val="Frutiger Light"/>
        <family val="2"/>
      </rPr>
      <t xml:space="preserve"> 2.1.1 PROFIT AND LOSS</t>
    </r>
  </si>
  <si>
    <r>
      <t>BANKING</t>
    </r>
    <r>
      <rPr>
        <sz val="24"/>
        <color indexed="42"/>
        <rFont val="Frutiger Light"/>
        <family val="2"/>
      </rPr>
      <t xml:space="preserve"> </t>
    </r>
    <r>
      <rPr>
        <sz val="24"/>
        <color indexed="41"/>
        <rFont val="Frutiger Light"/>
        <family val="2"/>
      </rPr>
      <t>2.1.2 PROFIT AND LOSS</t>
    </r>
  </si>
  <si>
    <r>
      <t>BANKING</t>
    </r>
    <r>
      <rPr>
        <sz val="24"/>
        <color indexed="41"/>
        <rFont val="Frutiger Light"/>
        <family val="2"/>
      </rPr>
      <t xml:space="preserve"> 2.1.3 PROFIT AND LOSS</t>
    </r>
  </si>
  <si>
    <t>Holdings/Eliminations</t>
  </si>
  <si>
    <t>Holdings / Eliminations</t>
  </si>
  <si>
    <t>1)</t>
  </si>
  <si>
    <t>3.4 Additional information: Investment Management</t>
  </si>
  <si>
    <r>
      <rPr>
        <sz val="24"/>
        <color theme="9" tint="-0.249977111117893"/>
        <rFont val="Frutiger 45 Light"/>
      </rPr>
      <t>ING GROUP</t>
    </r>
    <r>
      <rPr>
        <sz val="24"/>
        <color indexed="41"/>
        <rFont val="Frutiger 45 Light"/>
      </rPr>
      <t xml:space="preserve"> </t>
    </r>
    <r>
      <rPr>
        <sz val="24"/>
        <color theme="0" tint="-0.34998626667073579"/>
        <rFont val="Frutiger 45 Light"/>
      </rPr>
      <t>1.8.1 INVESTMENTS: GROUP</t>
    </r>
  </si>
  <si>
    <r>
      <rPr>
        <sz val="24"/>
        <color theme="9" tint="-0.249977111117893"/>
        <rFont val="Frutiger 45 Light"/>
      </rPr>
      <t>ING GROUP</t>
    </r>
    <r>
      <rPr>
        <sz val="24"/>
        <color indexed="42"/>
        <rFont val="Frutiger 45 Light"/>
      </rPr>
      <t xml:space="preserve"> </t>
    </r>
    <r>
      <rPr>
        <sz val="24"/>
        <color theme="0" tint="-0.34998626667073579"/>
        <rFont val="Frutiger 45 Light"/>
      </rPr>
      <t>1.8.2 INVESTMENTS: ING BANK N.V.</t>
    </r>
  </si>
  <si>
    <r>
      <rPr>
        <sz val="24"/>
        <color theme="9" tint="-0.249977111117893"/>
        <rFont val="Frutiger 45 Light"/>
      </rPr>
      <t>ING GROUP</t>
    </r>
    <r>
      <rPr>
        <sz val="24"/>
        <color indexed="42"/>
        <rFont val="Frutiger 45 Light"/>
      </rPr>
      <t xml:space="preserve"> </t>
    </r>
    <r>
      <rPr>
        <sz val="24"/>
        <color theme="0" tint="-0.249977111117893"/>
        <rFont val="Frutiger 45 Light"/>
      </rPr>
      <t xml:space="preserve">1.8.3 INVESTMENTS: ING INSURANCE </t>
    </r>
  </si>
  <si>
    <t>Going forward, ‘operating result of the ongoing business’ and ‘result before tax’ are the main performance indicators for ING Insurance instead of underlying result. 
As a consequence, the profit &amp; loss, which was previously prepared on an underlying basis, of ING Insurance has been removed.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</si>
</sst>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 #,##0.00_-;_-* &quot;-&quot;??_-;_-@_-"/>
    <numFmt numFmtId="164" formatCode="&quot;$&quot;#,##0_);[Red]\(&quot;$&quot;#,##0\)"/>
    <numFmt numFmtId="165" formatCode="_(* #,##0_);_(* \(#,##0\);_(* &quot;-&quot;_);_(@_)"/>
    <numFmt numFmtId="166" formatCode="_(* #,##0.00_);_(* \(#,##0.00\);_(* &quot;-&quot;??_);_(@_)"/>
    <numFmt numFmtId="167" formatCode="_-* #,##0.00_-;_-* #,##0.00\-;_-* &quot;-&quot;??_-;_-@_-"/>
    <numFmt numFmtId="168" formatCode="_ * #,##0_ ;_ * \-#,##0_ ;_ * &quot;-&quot;??_ ;_ @_ "/>
    <numFmt numFmtId="169" formatCode="_ * #,##0.00_ ;_ * \-#,##0.00_ ;_ * &quot;-&quot;??_ ;_ @_ "/>
    <numFmt numFmtId="170" formatCode="#,##0.0"/>
    <numFmt numFmtId="171" formatCode="0.0"/>
    <numFmt numFmtId="172" formatCode="[$-809]dd\ mmmm\ yyyy"/>
    <numFmt numFmtId="173" formatCode="_-* #,##0_-;\-* #,##0_-;_-* &quot;-&quot;??_-;_-@_-"/>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_-* #,##0\ _F_-;\-* #,##0\ _F_-;_-* &quot;-&quot;\ _F_-;_-@_-"/>
    <numFmt numFmtId="187" formatCode="_-* #,##0.00\ _F_-;\-* #,##0.00\ _F_-;_-* &quot;-&quot;??\ _F_-;_-@_-"/>
    <numFmt numFmtId="188" formatCode="_-* #,##0\ &quot;F&quot;_-;\-* #,##0\ &quot;F&quot;_-;_-* &quot;-&quot;\ &quot;F&quot;_-;_-@_-"/>
    <numFmt numFmtId="189" formatCode="_-* #,##0.00\ &quot;F&quot;_-;\-* #,##0.00\ &quot;F&quot;_-;_-* &quot;-&quot;??\ &quot;F&quot;_-;_-@_-"/>
    <numFmt numFmtId="190" formatCode="\$#,##0.00_);\(\$#,##0.00\)"/>
    <numFmt numFmtId="191" formatCode="\$#,##0_);\(\$#,##0\)"/>
    <numFmt numFmtId="192" formatCode="[Red]dd/mm/yy"/>
    <numFmt numFmtId="193" formatCode="0.0%"/>
    <numFmt numFmtId="194" formatCode="mm/dd/yy"/>
    <numFmt numFmtId="195" formatCode="_ * #,##0.0_ ;_ * \-#,##0.0_ ;_ * &quot;-&quot;??_ ;_ @_ "/>
  </numFmts>
  <fonts count="153">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b/>
      <sz val="10"/>
      <name val="Frutiger Light"/>
      <family val="2"/>
    </font>
    <font>
      <sz val="10"/>
      <name val="Frutiger Light"/>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vertAlign val="superscript"/>
      <sz val="10"/>
      <name val="Frutiger Light"/>
      <family val="2"/>
    </font>
    <font>
      <b/>
      <sz val="10"/>
      <color indexed="8"/>
      <name val="Frutiger Light"/>
      <family val="2"/>
    </font>
    <font>
      <sz val="10"/>
      <color indexed="8"/>
      <name val="Frutiger Light"/>
      <family val="2"/>
    </font>
    <font>
      <b/>
      <sz val="12"/>
      <color indexed="9"/>
      <name val="Frutiger Light"/>
      <family val="2"/>
    </font>
    <font>
      <b/>
      <sz val="10"/>
      <color indexed="53"/>
      <name val="Frutiger Light"/>
      <family val="2"/>
    </font>
    <font>
      <sz val="24"/>
      <color indexed="53"/>
      <name val="Frutiger Light"/>
      <family val="2"/>
    </font>
    <font>
      <sz val="24"/>
      <color indexed="43"/>
      <name val="Frutiger Light"/>
      <family val="2"/>
    </font>
    <font>
      <sz val="24"/>
      <color indexed="41"/>
      <name val="Frutiger Light"/>
      <family val="2"/>
    </font>
    <font>
      <sz val="24"/>
      <color indexed="42"/>
      <name val="Frutiger Light"/>
      <family val="2"/>
    </font>
    <font>
      <sz val="24"/>
      <color indexed="9"/>
      <name val="Frutiger Light"/>
      <family val="2"/>
    </font>
    <font>
      <sz val="10"/>
      <color indexed="41"/>
      <name val="Frutiger Light"/>
      <family val="2"/>
    </font>
    <font>
      <sz val="12"/>
      <color indexed="8"/>
      <name val="Frutiger Light"/>
      <family val="2"/>
    </font>
    <font>
      <sz val="12"/>
      <name val="Frutiger Light"/>
      <family val="2"/>
    </font>
    <font>
      <sz val="28"/>
      <color indexed="8"/>
      <name val="Frutiger Light"/>
      <family val="2"/>
    </font>
    <font>
      <sz val="22"/>
      <color indexed="43"/>
      <name val="Frutiger Light"/>
      <family val="2"/>
    </font>
    <font>
      <vertAlign val="superscript"/>
      <sz val="10"/>
      <name val="Frutiger Light"/>
      <family val="2"/>
    </font>
    <font>
      <sz val="12"/>
      <name val="Arial"/>
      <family val="2"/>
    </font>
    <font>
      <b/>
      <sz val="10"/>
      <color indexed="10"/>
      <name val="Frutiger Light"/>
      <family val="2"/>
    </font>
    <font>
      <sz val="10"/>
      <color indexed="10"/>
      <name val="Frutiger Light"/>
      <family val="2"/>
    </font>
    <font>
      <b/>
      <sz val="7"/>
      <name val="Frutiger Light"/>
      <family val="2"/>
    </font>
    <font>
      <sz val="10"/>
      <name val="Frutiger 45 Light"/>
    </font>
    <font>
      <b/>
      <sz val="10"/>
      <color indexed="9"/>
      <name val="Frutiger Light"/>
      <family val="2"/>
    </font>
    <font>
      <sz val="7"/>
      <name val="Frutiger Light"/>
      <family val="2"/>
    </font>
    <font>
      <sz val="9"/>
      <name val="Frutiger Light"/>
      <family val="2"/>
    </font>
    <font>
      <b/>
      <vertAlign val="superscript"/>
      <sz val="10"/>
      <name val="Frutiger Light"/>
      <family val="2"/>
    </font>
    <font>
      <sz val="12"/>
      <color theme="1"/>
      <name val="Frutiger Light"/>
      <family val="2"/>
    </font>
    <font>
      <sz val="11"/>
      <name val="Calibri"/>
      <family val="2"/>
      <scheme val="minor"/>
    </font>
    <font>
      <sz val="10"/>
      <color rgb="FFFF0000"/>
      <name val="Frutiger Light"/>
      <family val="2"/>
    </font>
    <font>
      <b/>
      <sz val="9"/>
      <name val="Frutiger Light"/>
      <family val="2"/>
    </font>
    <font>
      <b/>
      <sz val="7"/>
      <color indexed="53"/>
      <name val="Frutiger Light"/>
      <family val="2"/>
    </font>
    <font>
      <b/>
      <i/>
      <sz val="7"/>
      <name val="Frutiger Light"/>
      <family val="2"/>
    </font>
    <font>
      <b/>
      <sz val="8"/>
      <color indexed="9"/>
      <name val="Frutiger Light"/>
      <family val="2"/>
    </font>
    <font>
      <sz val="11"/>
      <name val="Frutiger Light"/>
      <family val="2"/>
    </font>
    <font>
      <b/>
      <sz val="12"/>
      <color indexed="9"/>
      <name val="Frutiger 45 Light"/>
    </font>
    <font>
      <sz val="10"/>
      <name val="Frutiger LT Std 55 Roman"/>
      <family val="2"/>
    </font>
    <font>
      <sz val="24"/>
      <color indexed="41"/>
      <name val="Frutiger 55 Roman"/>
    </font>
    <font>
      <sz val="24"/>
      <color indexed="43"/>
      <name val="Frutiger 55 Roman"/>
    </font>
    <font>
      <b/>
      <sz val="10"/>
      <color indexed="8"/>
      <name val="Frutiger 45 Light"/>
    </font>
    <font>
      <sz val="10"/>
      <color indexed="8"/>
      <name val="Frutiger 45 Light"/>
    </font>
    <font>
      <b/>
      <sz val="12"/>
      <color theme="0"/>
      <name val="Frutiger 45 Light"/>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0"/>
      <name val="Arial"/>
      <family val="2"/>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indexed="10"/>
      <name val="Frutiger LT Std 55 Roman"/>
      <family val="2"/>
    </font>
    <font>
      <sz val="10"/>
      <color indexed="53"/>
      <name val="Frutiger 45 Light"/>
    </font>
    <font>
      <b/>
      <vertAlign val="superscript"/>
      <sz val="10"/>
      <color indexed="53"/>
      <name val="Frutiger Light"/>
      <family val="2"/>
    </font>
    <font>
      <vertAlign val="superscript"/>
      <sz val="10"/>
      <color indexed="8"/>
      <name val="Frutiger Light"/>
      <family val="2"/>
    </font>
    <font>
      <b/>
      <vertAlign val="superscript"/>
      <sz val="12"/>
      <color indexed="9"/>
      <name val="Frutiger Light"/>
      <family val="2"/>
    </font>
    <font>
      <b/>
      <sz val="10"/>
      <color rgb="FFFF6600"/>
      <name val="Frutiger Light"/>
      <family val="2"/>
    </font>
    <font>
      <b/>
      <sz val="22"/>
      <color indexed="18"/>
      <name val="Frutiger Light"/>
      <family val="2"/>
    </font>
    <font>
      <b/>
      <sz val="22"/>
      <name val="Frutiger Light"/>
      <family val="2"/>
    </font>
    <font>
      <sz val="22"/>
      <name val="Frutiger Light"/>
      <family val="2"/>
    </font>
    <font>
      <b/>
      <sz val="10"/>
      <color rgb="FFFF0000"/>
      <name val="Frutiger Light"/>
      <family val="2"/>
    </font>
    <font>
      <vertAlign val="superscript"/>
      <sz val="10"/>
      <color theme="1"/>
      <name val="Frutiger Light"/>
      <family val="2"/>
    </font>
    <font>
      <sz val="10"/>
      <color theme="1"/>
      <name val="Frutiger Light"/>
      <family val="2"/>
    </font>
    <font>
      <sz val="10"/>
      <color indexed="9"/>
      <name val="Frutiger Light"/>
      <family val="2"/>
    </font>
    <font>
      <b/>
      <sz val="10"/>
      <color indexed="12"/>
      <name val="Frutiger Light"/>
      <family val="2"/>
    </font>
    <font>
      <sz val="10"/>
      <color indexed="59"/>
      <name val="Frutiger Light"/>
      <family val="2"/>
    </font>
    <font>
      <b/>
      <sz val="10"/>
      <color indexed="59"/>
      <name val="Frutiger Light"/>
      <family val="2"/>
    </font>
    <font>
      <vertAlign val="superscript"/>
      <sz val="10"/>
      <color indexed="10"/>
      <name val="Frutiger Light"/>
      <family val="2"/>
    </font>
    <font>
      <sz val="10"/>
      <color indexed="12"/>
      <name val="Frutiger Light"/>
      <family val="2"/>
    </font>
    <font>
      <sz val="24"/>
      <color indexed="12"/>
      <name val="Frutiger Light"/>
      <family val="2"/>
    </font>
    <font>
      <sz val="24"/>
      <color indexed="42"/>
      <name val="Frutiger 45 Light"/>
    </font>
    <font>
      <sz val="24"/>
      <color theme="9" tint="-0.249977111117893"/>
      <name val="Frutiger 45 Light"/>
    </font>
    <font>
      <sz val="24"/>
      <color indexed="41"/>
      <name val="Frutiger 45 Light"/>
    </font>
    <font>
      <sz val="24"/>
      <color theme="0" tint="-0.34998626667073579"/>
      <name val="Frutiger 45 Light"/>
    </font>
    <font>
      <sz val="24"/>
      <color theme="0" tint="-0.249977111117893"/>
      <name val="Frutiger 45 Light"/>
    </font>
  </fonts>
  <fills count="46">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indexed="9"/>
        <bgColor indexed="9"/>
      </patternFill>
    </fill>
    <fill>
      <patternFill patternType="solid">
        <fgColor indexed="46"/>
        <bgColor indexed="31"/>
      </patternFill>
    </fill>
    <fill>
      <patternFill patternType="solid">
        <fgColor rgb="FFFF6600"/>
        <bgColor indexed="64"/>
      </patternFill>
    </fill>
    <fill>
      <patternFill patternType="solid">
        <fgColor indexed="42"/>
        <bgColor indexed="64"/>
      </patternFill>
    </fill>
    <fill>
      <patternFill patternType="solid">
        <fgColor theme="9" tint="-0.249977111117893"/>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s>
  <borders count="1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style="thin">
        <color indexed="41"/>
      </top>
      <bottom style="thin">
        <color indexed="41"/>
      </bottom>
      <diagonal/>
    </border>
    <border>
      <left/>
      <right/>
      <top/>
      <bottom style="thin">
        <color indexed="41"/>
      </bottom>
      <diagonal/>
    </border>
    <border>
      <left/>
      <right/>
      <top/>
      <bottom style="thin">
        <color indexed="64"/>
      </bottom>
      <diagonal/>
    </border>
    <border>
      <left/>
      <right style="thin">
        <color indexed="41"/>
      </right>
      <top/>
      <bottom style="thin">
        <color indexed="64"/>
      </bottom>
      <diagonal/>
    </border>
    <border>
      <left style="thin">
        <color indexed="41"/>
      </left>
      <right/>
      <top/>
      <bottom style="thin">
        <color indexed="64"/>
      </bottom>
      <diagonal/>
    </border>
    <border>
      <left/>
      <right style="thin">
        <color indexed="41"/>
      </right>
      <top/>
      <bottom/>
      <diagonal/>
    </border>
    <border>
      <left style="thin">
        <color indexed="41"/>
      </left>
      <right/>
      <top/>
      <bottom/>
      <diagonal/>
    </border>
    <border>
      <left/>
      <right style="thin">
        <color indexed="41"/>
      </right>
      <top style="thin">
        <color indexed="41"/>
      </top>
      <bottom style="thin">
        <color indexed="41"/>
      </bottom>
      <diagonal/>
    </border>
    <border>
      <left style="thin">
        <color indexed="41"/>
      </left>
      <right/>
      <top style="thin">
        <color indexed="41"/>
      </top>
      <bottom style="thin">
        <color indexed="41"/>
      </bottom>
      <diagonal/>
    </border>
    <border>
      <left/>
      <right/>
      <top style="thin">
        <color indexed="41"/>
      </top>
      <bottom style="thin">
        <color indexed="64"/>
      </bottom>
      <diagonal/>
    </border>
    <border>
      <left/>
      <right style="thin">
        <color indexed="41"/>
      </right>
      <top style="thin">
        <color indexed="41"/>
      </top>
      <bottom style="thin">
        <color indexed="64"/>
      </bottom>
      <diagonal/>
    </border>
    <border>
      <left style="thin">
        <color indexed="41"/>
      </left>
      <right/>
      <top style="thin">
        <color indexed="41"/>
      </top>
      <bottom style="thin">
        <color indexed="64"/>
      </bottom>
      <diagonal/>
    </border>
    <border>
      <left/>
      <right style="thin">
        <color indexed="41"/>
      </right>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style="thin">
        <color indexed="41"/>
      </left>
      <right/>
      <top style="thin">
        <color indexed="41"/>
      </top>
      <bottom style="thin">
        <color indexed="8"/>
      </bottom>
      <diagonal/>
    </border>
    <border>
      <left/>
      <right/>
      <top style="thin">
        <color indexed="41"/>
      </top>
      <bottom style="thin">
        <color indexed="8"/>
      </bottom>
      <diagonal/>
    </border>
    <border>
      <left style="thin">
        <color indexed="41"/>
      </left>
      <right/>
      <top/>
      <bottom style="thin">
        <color indexed="22"/>
      </bottom>
      <diagonal/>
    </border>
    <border>
      <left/>
      <right/>
      <top/>
      <bottom style="thin">
        <color indexed="22"/>
      </bottom>
      <diagonal/>
    </border>
    <border>
      <left style="thin">
        <color indexed="41"/>
      </left>
      <right style="thin">
        <color indexed="41"/>
      </right>
      <top/>
      <bottom/>
      <diagonal/>
    </border>
    <border>
      <left style="thin">
        <color indexed="41"/>
      </left>
      <right style="thin">
        <color indexed="41"/>
      </right>
      <top/>
      <bottom style="thin">
        <color indexed="41"/>
      </bottom>
      <diagonal/>
    </border>
    <border>
      <left/>
      <right style="thin">
        <color indexed="41"/>
      </right>
      <top/>
      <bottom style="thin">
        <color indexed="22"/>
      </bottom>
      <diagonal/>
    </border>
    <border>
      <left/>
      <right/>
      <top style="thin">
        <color indexed="41"/>
      </top>
      <bottom/>
      <diagonal/>
    </border>
    <border>
      <left style="thin">
        <color indexed="41"/>
      </left>
      <right style="thin">
        <color indexed="41"/>
      </right>
      <top style="thin">
        <color indexed="41"/>
      </top>
      <bottom/>
      <diagonal/>
    </border>
    <border>
      <left/>
      <right style="thin">
        <color indexed="41"/>
      </right>
      <top style="thin">
        <color indexed="41"/>
      </top>
      <bottom/>
      <diagonal/>
    </border>
    <border>
      <left/>
      <right/>
      <top style="thin">
        <color indexed="64"/>
      </top>
      <bottom/>
      <diagonal/>
    </border>
    <border>
      <left style="thin">
        <color rgb="FFBFB6AC"/>
      </left>
      <right style="thin">
        <color rgb="FFBFB6AC"/>
      </right>
      <top/>
      <bottom/>
      <diagonal/>
    </border>
    <border>
      <left style="thin">
        <color rgb="FFBFB6AC"/>
      </left>
      <right/>
      <top/>
      <bottom/>
      <diagonal/>
    </border>
    <border>
      <left style="thin">
        <color rgb="FFBFB6AC"/>
      </left>
      <right style="thin">
        <color rgb="FFBFB6AC"/>
      </right>
      <top style="thin">
        <color rgb="FFBFB6AC"/>
      </top>
      <bottom style="thin">
        <color rgb="FFBFB6AC"/>
      </bottom>
      <diagonal/>
    </border>
    <border>
      <left/>
      <right/>
      <top style="thin">
        <color rgb="FFBFB6AC"/>
      </top>
      <bottom style="thin">
        <color rgb="FFBFB6AC"/>
      </bottom>
      <diagonal/>
    </border>
    <border>
      <left style="thin">
        <color rgb="FFBFB6AC"/>
      </left>
      <right/>
      <top style="thin">
        <color rgb="FFBFB6AC"/>
      </top>
      <bottom style="thin">
        <color rgb="FFBFB6AC"/>
      </bottom>
      <diagonal/>
    </border>
    <border>
      <left/>
      <right style="thin">
        <color indexed="41"/>
      </right>
      <top style="thin">
        <color indexed="41"/>
      </top>
      <bottom style="thin">
        <color indexed="8"/>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right style="thin">
        <color theme="0" tint="-0.14996795556505021"/>
      </right>
      <top/>
      <bottom/>
      <diagonal/>
    </border>
    <border>
      <left style="thin">
        <color theme="0" tint="-0.14993743705557422"/>
      </left>
      <right style="thin">
        <color theme="0" tint="-0.14993743705557422"/>
      </right>
      <top/>
      <bottom/>
      <diagonal/>
    </border>
    <border>
      <left/>
      <right style="thin">
        <color theme="0" tint="-0.14996795556505021"/>
      </right>
      <top/>
      <bottom style="thin">
        <color theme="1"/>
      </bottom>
      <diagonal/>
    </border>
    <border>
      <left/>
      <right style="thin">
        <color theme="0" tint="-0.14996795556505021"/>
      </right>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bottom/>
      <diagonal/>
    </border>
    <border>
      <left style="thin">
        <color theme="0" tint="-0.14993743705557422"/>
      </left>
      <right style="thin">
        <color theme="0" tint="-0.14996795556505021"/>
      </right>
      <top/>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style="thin">
        <color indexed="64"/>
      </bottom>
      <diagonal/>
    </border>
    <border>
      <left/>
      <right style="thin">
        <color rgb="FFBFB6AC"/>
      </right>
      <top/>
      <bottom/>
      <diagonal/>
    </border>
    <border>
      <left/>
      <right style="thin">
        <color rgb="FFBFB6AC"/>
      </right>
      <top/>
      <bottom style="thin">
        <color rgb="FFBFB6AC"/>
      </bottom>
      <diagonal/>
    </border>
    <border>
      <left style="thin">
        <color rgb="FFBFB6AC"/>
      </left>
      <right style="thin">
        <color rgb="FFBFB6AC"/>
      </right>
      <top/>
      <bottom style="thin">
        <color rgb="FFBFB6AC"/>
      </bottom>
      <diagonal/>
    </border>
    <border>
      <left style="thin">
        <color rgb="FFBFB6AC"/>
      </left>
      <right/>
      <top/>
      <bottom style="thin">
        <color rgb="FFBFB6AC"/>
      </bottom>
      <diagonal/>
    </border>
    <border>
      <left/>
      <right/>
      <top/>
      <bottom style="thin">
        <color rgb="FFBFB6AC"/>
      </bottom>
      <diagonal/>
    </border>
    <border>
      <left/>
      <right style="thin">
        <color rgb="FFBFB6AC"/>
      </right>
      <top style="thin">
        <color rgb="FFBFB6AC"/>
      </top>
      <bottom/>
      <diagonal/>
    </border>
    <border>
      <left style="thin">
        <color rgb="FFBFB6AC"/>
      </left>
      <right style="thin">
        <color rgb="FFBFB6AC"/>
      </right>
      <top style="thin">
        <color rgb="FFBFB6AC"/>
      </top>
      <bottom/>
      <diagonal/>
    </border>
    <border>
      <left style="thin">
        <color rgb="FFBFB6AC"/>
      </left>
      <right/>
      <top style="thin">
        <color rgb="FFBFB6AC"/>
      </top>
      <bottom/>
      <diagonal/>
    </border>
    <border>
      <left/>
      <right/>
      <top style="thin">
        <color rgb="FFBFB6AC"/>
      </top>
      <bottom/>
      <diagonal/>
    </border>
    <border>
      <left/>
      <right style="thin">
        <color rgb="FFBFB6AC"/>
      </right>
      <top style="thin">
        <color rgb="FFBFB6AC"/>
      </top>
      <bottom style="thin">
        <color rgb="FFBFB6AC"/>
      </bottom>
      <diagonal/>
    </border>
    <border>
      <left/>
      <right style="thin">
        <color rgb="FFBFB6AC"/>
      </right>
      <top/>
      <bottom style="thin">
        <color indexed="64"/>
      </bottom>
      <diagonal/>
    </border>
    <border>
      <left style="thin">
        <color rgb="FFBFB6AC"/>
      </left>
      <right style="thin">
        <color rgb="FFBFB6AC"/>
      </right>
      <top/>
      <bottom style="thin">
        <color indexed="64"/>
      </bottom>
      <diagonal/>
    </border>
    <border>
      <left style="thin">
        <color rgb="FFBFB6AC"/>
      </left>
      <right/>
      <top/>
      <bottom style="thin">
        <color indexed="64"/>
      </bottom>
      <diagonal/>
    </border>
    <border>
      <left style="thin">
        <color indexed="41"/>
      </left>
      <right style="thin">
        <color indexed="41"/>
      </right>
      <top/>
      <bottom style="thin">
        <color rgb="FFBFB6AC"/>
      </bottom>
      <diagonal/>
    </border>
    <border>
      <left/>
      <right style="thin">
        <color indexed="41"/>
      </right>
      <top/>
      <bottom style="thin">
        <color rgb="FFBFB6AC"/>
      </bottom>
      <diagonal/>
    </border>
    <border>
      <left style="thin">
        <color indexed="41"/>
      </left>
      <right style="thin">
        <color indexed="41"/>
      </right>
      <top style="thin">
        <color rgb="FFBFB6AC"/>
      </top>
      <bottom/>
      <diagonal/>
    </border>
    <border>
      <left style="thin">
        <color indexed="41"/>
      </left>
      <right/>
      <top style="thin">
        <color rgb="FFBFB6AC"/>
      </top>
      <bottom/>
      <diagonal/>
    </border>
    <border>
      <left/>
      <right style="thin">
        <color indexed="41"/>
      </right>
      <top style="thin">
        <color rgb="FFBFB6AC"/>
      </top>
      <bottom/>
      <diagonal/>
    </border>
    <border>
      <left style="thin">
        <color indexed="41"/>
      </left>
      <right/>
      <top/>
      <bottom style="thin">
        <color rgb="FFBFB6AC"/>
      </bottom>
      <diagonal/>
    </border>
    <border>
      <left style="thin">
        <color indexed="41"/>
      </left>
      <right style="thin">
        <color indexed="41"/>
      </right>
      <top style="thin">
        <color rgb="FFBFB6AC"/>
      </top>
      <bottom style="thin">
        <color rgb="FFBFB6AC"/>
      </bottom>
      <diagonal/>
    </border>
    <border>
      <left style="thin">
        <color indexed="41"/>
      </left>
      <right/>
      <top style="thin">
        <color rgb="FFBFB6AC"/>
      </top>
      <bottom style="thin">
        <color rgb="FFBFB6AC"/>
      </bottom>
      <diagonal/>
    </border>
    <border>
      <left/>
      <right style="thin">
        <color indexed="41"/>
      </right>
      <top style="thin">
        <color rgb="FFBFB6AC"/>
      </top>
      <bottom style="thin">
        <color rgb="FFBFB6AC"/>
      </bottom>
      <diagonal/>
    </border>
    <border>
      <left/>
      <right/>
      <top style="thin">
        <color rgb="FFBFB6AC"/>
      </top>
      <bottom style="thin">
        <color indexed="8"/>
      </bottom>
      <diagonal/>
    </border>
    <border>
      <left style="thin">
        <color indexed="41"/>
      </left>
      <right style="thin">
        <color indexed="41"/>
      </right>
      <top style="thin">
        <color rgb="FFBFB6AC"/>
      </top>
      <bottom style="thin">
        <color indexed="8"/>
      </bottom>
      <diagonal/>
    </border>
    <border>
      <left style="thin">
        <color indexed="41"/>
      </left>
      <right/>
      <top style="thin">
        <color rgb="FFBFB6AC"/>
      </top>
      <bottom style="thin">
        <color indexed="8"/>
      </bottom>
      <diagonal/>
    </border>
    <border>
      <left/>
      <right style="thin">
        <color indexed="41"/>
      </right>
      <top style="thin">
        <color rgb="FFBFB6AC"/>
      </top>
      <bottom style="thin">
        <color indexed="8"/>
      </bottom>
      <diagonal/>
    </border>
    <border>
      <left/>
      <right style="thin">
        <color rgb="FFBFB6AC"/>
      </right>
      <top style="thin">
        <color rgb="FFBFB6AC"/>
      </top>
      <bottom style="thin">
        <color indexed="64"/>
      </bottom>
      <diagonal/>
    </border>
    <border>
      <left style="thin">
        <color rgb="FFBFB6AC"/>
      </left>
      <right/>
      <top style="thin">
        <color rgb="FFBFB6AC"/>
      </top>
      <bottom style="thin">
        <color indexed="64"/>
      </bottom>
      <diagonal/>
    </border>
    <border>
      <left/>
      <right/>
      <top style="thin">
        <color rgb="FFBFB6AC"/>
      </top>
      <bottom style="thin">
        <color indexed="64"/>
      </bottom>
      <diagonal/>
    </border>
    <border>
      <left style="thin">
        <color indexed="41"/>
      </left>
      <right/>
      <top style="thin">
        <color indexed="41"/>
      </top>
      <bottom style="thin">
        <color rgb="FFBFB6AC"/>
      </bottom>
      <diagonal/>
    </border>
    <border>
      <left/>
      <right style="thin">
        <color indexed="41"/>
      </right>
      <top style="thin">
        <color indexed="41"/>
      </top>
      <bottom style="thin">
        <color rgb="FFBFB6AC"/>
      </bottom>
      <diagonal/>
    </border>
    <border>
      <left/>
      <right style="thin">
        <color indexed="41"/>
      </right>
      <top style="thin">
        <color rgb="FFBFB6AC"/>
      </top>
      <bottom style="thin">
        <color indexed="64"/>
      </bottom>
      <diagonal/>
    </border>
    <border>
      <left style="thin">
        <color indexed="41"/>
      </left>
      <right/>
      <top style="thin">
        <color rgb="FFBFB6AC"/>
      </top>
      <bottom style="thin">
        <color indexed="64"/>
      </bottom>
      <diagonal/>
    </border>
    <border>
      <left style="thin">
        <color indexed="41"/>
      </left>
      <right style="thin">
        <color indexed="41"/>
      </right>
      <top style="thin">
        <color indexed="41"/>
      </top>
      <bottom style="thin">
        <color indexed="64"/>
      </bottom>
      <diagonal/>
    </border>
    <border>
      <left style="thin">
        <color indexed="41"/>
      </left>
      <right style="thin">
        <color indexed="41"/>
      </right>
      <top style="thin">
        <color indexed="41"/>
      </top>
      <bottom style="thin">
        <color indexed="8"/>
      </bottom>
      <diagonal/>
    </border>
    <border>
      <left/>
      <right/>
      <top style="thin">
        <color indexed="22"/>
      </top>
      <bottom/>
      <diagonal/>
    </border>
    <border>
      <left style="thin">
        <color indexed="22"/>
      </left>
      <right style="thin">
        <color indexed="22"/>
      </right>
      <top/>
      <bottom/>
      <diagonal/>
    </border>
    <border>
      <left style="thin">
        <color indexed="22"/>
      </left>
      <right/>
      <top style="thin">
        <color indexed="41"/>
      </top>
      <bottom/>
      <diagonal/>
    </border>
    <border>
      <left style="thin">
        <color indexed="22"/>
      </left>
      <right/>
      <top/>
      <bottom/>
      <diagonal/>
    </border>
    <border>
      <left style="thin">
        <color indexed="22"/>
      </left>
      <right style="thin">
        <color indexed="22"/>
      </right>
      <top style="thin">
        <color indexed="41"/>
      </top>
      <bottom style="thin">
        <color indexed="41"/>
      </bottom>
      <diagonal/>
    </border>
    <border>
      <left style="thin">
        <color indexed="22"/>
      </left>
      <right/>
      <top style="thin">
        <color indexed="41"/>
      </top>
      <bottom style="thin">
        <color indexed="41"/>
      </bottom>
      <diagonal/>
    </border>
    <border>
      <left/>
      <right/>
      <top/>
      <bottom style="thin">
        <color rgb="FFFF6600"/>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diagonal/>
    </border>
    <border>
      <left style="thin">
        <color theme="0" tint="-0.14993743705557422"/>
      </left>
      <right/>
      <top/>
      <bottom/>
      <diagonal/>
    </border>
    <border>
      <left style="thin">
        <color theme="0" tint="-0.14993743705557422"/>
      </left>
      <right/>
      <top style="thin">
        <color indexed="64"/>
      </top>
      <bottom style="thin">
        <color indexed="64"/>
      </bottom>
      <diagonal/>
    </border>
    <border>
      <left style="thin">
        <color theme="0" tint="-0.14993743705557422"/>
      </left>
      <right/>
      <top style="thin">
        <color theme="0" tint="-0.14996795556505021"/>
      </top>
      <bottom style="thin">
        <color theme="0" tint="-0.14993743705557422"/>
      </bottom>
      <diagonal/>
    </border>
    <border>
      <left style="thin">
        <color theme="0" tint="-0.14996795556505021"/>
      </left>
      <right/>
      <top style="thin">
        <color theme="0" tint="-0.14993743705557422"/>
      </top>
      <bottom/>
      <diagonal/>
    </border>
    <border>
      <left style="thin">
        <color theme="0" tint="-0.14996795556505021"/>
      </left>
      <right/>
      <top/>
      <bottom/>
      <diagonal/>
    </border>
    <border>
      <left style="thin">
        <color theme="0" tint="-0.14996795556505021"/>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6795556505021"/>
      </bottom>
      <diagonal/>
    </border>
    <border>
      <left/>
      <right/>
      <top style="thin">
        <color indexed="41"/>
      </top>
      <bottom style="thin">
        <color rgb="FFBFB6AC"/>
      </bottom>
      <diagonal/>
    </border>
  </borders>
  <cellStyleXfs count="388">
    <xf numFmtId="0" fontId="0" fillId="0" borderId="0"/>
    <xf numFmtId="0" fontId="2" fillId="0" borderId="0"/>
    <xf numFmtId="0" fontId="16" fillId="0" borderId="0"/>
    <xf numFmtId="0" fontId="22" fillId="0" borderId="0"/>
    <xf numFmtId="0" fontId="30" fillId="0" borderId="0"/>
    <xf numFmtId="0" fontId="23" fillId="3" borderId="1" applyNumberFormat="0" applyAlignment="0" applyProtection="0"/>
    <xf numFmtId="167" fontId="2"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2" fillId="0" borderId="0" applyFont="0" applyFill="0" applyBorder="0" applyAlignment="0" applyProtection="0"/>
    <xf numFmtId="0" fontId="8" fillId="5" borderId="2" applyNumberFormat="0" applyAlignment="0" applyProtection="0"/>
    <xf numFmtId="0" fontId="24" fillId="0" borderId="3" applyNumberFormat="0" applyFill="0" applyAlignment="0" applyProtection="0"/>
    <xf numFmtId="0" fontId="10" fillId="7" borderId="0" applyNumberFormat="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5" fillId="0" borderId="0" applyNumberFormat="0" applyFont="0" applyFill="0" applyBorder="0" applyAlignment="0" applyProtection="0">
      <alignment vertical="top"/>
      <protection locked="0"/>
    </xf>
    <xf numFmtId="0" fontId="11" fillId="6" borderId="1" applyNumberFormat="0" applyAlignment="0" applyProtection="0"/>
    <xf numFmtId="0" fontId="25" fillId="0" borderId="5" applyNumberFormat="0" applyFill="0" applyAlignment="0" applyProtection="0"/>
    <xf numFmtId="0" fontId="26" fillId="0" borderId="4"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2" fillId="4" borderId="0" applyNumberFormat="0" applyBorder="0" applyAlignment="0" applyProtection="0"/>
    <xf numFmtId="0" fontId="4" fillId="0" borderId="0"/>
    <xf numFmtId="0" fontId="2" fillId="0" borderId="0"/>
    <xf numFmtId="0" fontId="2" fillId="0" borderId="0"/>
    <xf numFmtId="0" fontId="2" fillId="4" borderId="7" applyNumberFormat="0" applyFont="0" applyAlignment="0" applyProtection="0"/>
    <xf numFmtId="0" fontId="7" fillId="2" borderId="0" applyNumberFormat="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16"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15" fontId="16" fillId="0" borderId="0" applyFont="0" applyFill="0" applyBorder="0" applyAlignment="0" applyProtection="0"/>
    <xf numFmtId="15" fontId="22" fillId="0" borderId="0" applyFont="0" applyFill="0" applyBorder="0" applyAlignment="0" applyProtection="0"/>
    <xf numFmtId="4" fontId="16" fillId="0" borderId="0" applyFont="0" applyFill="0" applyBorder="0" applyAlignment="0" applyProtection="0"/>
    <xf numFmtId="4" fontId="22" fillId="0" borderId="0" applyFont="0" applyFill="0" applyBorder="0" applyAlignment="0" applyProtection="0"/>
    <xf numFmtId="0" fontId="17" fillId="0" borderId="9">
      <alignment horizontal="center"/>
    </xf>
    <xf numFmtId="0" fontId="28" fillId="0" borderId="9">
      <alignment horizontal="center"/>
    </xf>
    <xf numFmtId="0" fontId="31" fillId="0" borderId="9">
      <alignment horizontal="center"/>
    </xf>
    <xf numFmtId="3" fontId="16" fillId="0" borderId="0" applyFont="0" applyFill="0" applyBorder="0" applyAlignment="0" applyProtection="0"/>
    <xf numFmtId="3" fontId="22" fillId="0" borderId="0" applyFont="0" applyFill="0" applyBorder="0" applyAlignment="0" applyProtection="0"/>
    <xf numFmtId="0" fontId="16" fillId="8" borderId="0" applyNumberFormat="0" applyFont="0" applyBorder="0" applyAlignment="0" applyProtection="0"/>
    <xf numFmtId="0" fontId="22" fillId="8" borderId="0" applyNumberFormat="0" applyFont="0" applyBorder="0" applyAlignment="0" applyProtection="0"/>
    <xf numFmtId="165" fontId="18" fillId="0" borderId="0" applyFill="0"/>
    <xf numFmtId="0" fontId="19" fillId="0" borderId="0" applyFill="0">
      <alignment horizontal="left" indent="6"/>
    </xf>
    <xf numFmtId="0" fontId="2" fillId="0" borderId="0"/>
    <xf numFmtId="0" fontId="2" fillId="0" borderId="0"/>
    <xf numFmtId="0" fontId="4" fillId="0" borderId="0"/>
    <xf numFmtId="0" fontId="29" fillId="0" borderId="0" applyNumberFormat="0" applyFill="0" applyBorder="0" applyAlignment="0" applyProtection="0"/>
    <xf numFmtId="0" fontId="14" fillId="0" borderId="10" applyNumberFormat="0" applyFill="0" applyAlignment="0" applyProtection="0"/>
    <xf numFmtId="0" fontId="13" fillId="3" borderId="8" applyNumberFormat="0" applyAlignment="0" applyProtection="0"/>
    <xf numFmtId="0" fontId="9" fillId="0" borderId="0" applyNumberForma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xf numFmtId="0" fontId="2" fillId="0" borderId="0"/>
    <xf numFmtId="0" fontId="16" fillId="0" borderId="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9">
      <alignment horizontal="center"/>
    </xf>
    <xf numFmtId="3" fontId="16" fillId="0" borderId="0" applyFont="0" applyFill="0" applyBorder="0" applyAlignment="0" applyProtection="0"/>
    <xf numFmtId="0" fontId="16" fillId="8" borderId="0" applyNumberFormat="0" applyFont="0" applyBorder="0" applyAlignment="0" applyProtection="0"/>
    <xf numFmtId="0" fontId="2" fillId="0" borderId="0"/>
    <xf numFmtId="16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74" fontId="72" fillId="0" borderId="65"/>
    <xf numFmtId="0" fontId="2" fillId="0" borderId="0"/>
    <xf numFmtId="14" fontId="73" fillId="0" borderId="0" applyProtection="0">
      <alignment vertical="center"/>
    </xf>
    <xf numFmtId="0" fontId="2" fillId="0" borderId="0" applyFont="0" applyFill="0" applyBorder="0" applyAlignment="0" applyProtection="0"/>
    <xf numFmtId="0" fontId="74" fillId="0" borderId="0"/>
    <xf numFmtId="175" fontId="2" fillId="0" borderId="0" applyFont="0" applyFill="0" applyBorder="0" applyAlignment="0" applyProtection="0"/>
    <xf numFmtId="176" fontId="2" fillId="0" borderId="0" applyFont="0" applyFill="0" applyBorder="0" applyAlignment="0" applyProtection="0"/>
    <xf numFmtId="0" fontId="2" fillId="0" borderId="0">
      <alignment horizontal="left" wrapText="1"/>
    </xf>
    <xf numFmtId="0" fontId="2" fillId="0" borderId="0">
      <alignment horizontal="left" wrapText="1"/>
    </xf>
    <xf numFmtId="0" fontId="73" fillId="0" borderId="0">
      <alignment vertical="center"/>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 fillId="0" borderId="0"/>
    <xf numFmtId="0" fontId="16" fillId="0" borderId="0"/>
    <xf numFmtId="0" fontId="16" fillId="0" borderId="0"/>
    <xf numFmtId="14" fontId="73" fillId="0" borderId="0" applyProtection="0">
      <alignment vertical="center"/>
    </xf>
    <xf numFmtId="14" fontId="73" fillId="0" borderId="0" applyProtection="0">
      <alignment vertical="center"/>
    </xf>
    <xf numFmtId="0" fontId="16" fillId="0" borderId="0"/>
    <xf numFmtId="0" fontId="16" fillId="0" borderId="0"/>
    <xf numFmtId="0" fontId="16" fillId="0" borderId="0"/>
    <xf numFmtId="0" fontId="16" fillId="0" borderId="0"/>
    <xf numFmtId="0" fontId="2" fillId="0" borderId="0">
      <alignment horizontal="left" wrapText="1"/>
    </xf>
    <xf numFmtId="14" fontId="73" fillId="0" borderId="0" applyProtection="0">
      <alignment vertical="center"/>
    </xf>
    <xf numFmtId="14" fontId="73" fillId="0" borderId="0" applyProtection="0">
      <alignment vertical="center"/>
    </xf>
    <xf numFmtId="0" fontId="2" fillId="0" borderId="0">
      <alignment vertical="top"/>
    </xf>
    <xf numFmtId="177" fontId="2" fillId="0" borderId="0" applyFont="0" applyFill="0" applyBorder="0" applyAlignment="0" applyProtection="0"/>
    <xf numFmtId="0" fontId="16" fillId="0" borderId="0"/>
    <xf numFmtId="178" fontId="2" fillId="0" borderId="0" applyFont="0" applyFill="0" applyBorder="0" applyAlignment="0" applyProtection="0"/>
    <xf numFmtId="17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xf numFmtId="14" fontId="73" fillId="0" borderId="0" applyProtection="0">
      <alignment vertical="center"/>
    </xf>
    <xf numFmtId="14" fontId="73" fillId="0" borderId="0" applyProtection="0">
      <alignment vertical="center"/>
    </xf>
    <xf numFmtId="0" fontId="2" fillId="0" borderId="0">
      <alignment horizontal="left" wrapText="1"/>
    </xf>
    <xf numFmtId="14" fontId="73" fillId="0" borderId="0" applyProtection="0">
      <alignment vertical="center"/>
    </xf>
    <xf numFmtId="14" fontId="73" fillId="0" borderId="0" applyProtection="0">
      <alignment vertical="center"/>
    </xf>
    <xf numFmtId="14" fontId="73" fillId="0" borderId="0" applyProtection="0">
      <alignment vertical="center"/>
    </xf>
    <xf numFmtId="180" fontId="2" fillId="0" borderId="0" applyFont="0" applyFill="0" applyBorder="0" applyAlignment="0" applyProtection="0"/>
    <xf numFmtId="0" fontId="2" fillId="0" borderId="0">
      <alignment horizontal="left" wrapText="1"/>
    </xf>
    <xf numFmtId="0" fontId="16" fillId="0" borderId="0"/>
    <xf numFmtId="0" fontId="16" fillId="0" borderId="0"/>
    <xf numFmtId="0" fontId="2" fillId="0" borderId="0">
      <alignment horizontal="left" wrapText="1"/>
    </xf>
    <xf numFmtId="0" fontId="75" fillId="0" borderId="0" applyNumberFormat="0" applyFill="0" applyBorder="0" applyAlignment="0" applyProtection="0"/>
    <xf numFmtId="0" fontId="2" fillId="19" borderId="0" applyNumberFormat="0" applyFont="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16" fillId="0" borderId="0"/>
    <xf numFmtId="0" fontId="2" fillId="0" borderId="0">
      <alignment horizontal="left" wrapText="1"/>
    </xf>
    <xf numFmtId="14" fontId="73" fillId="0" borderId="0" applyProtection="0">
      <alignment vertical="center"/>
    </xf>
    <xf numFmtId="14" fontId="73" fillId="0" borderId="0" applyProtection="0">
      <alignment vertical="center"/>
    </xf>
    <xf numFmtId="0" fontId="16"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horizontal="left" wrapText="1"/>
    </xf>
    <xf numFmtId="0" fontId="16" fillId="0" borderId="0"/>
    <xf numFmtId="0" fontId="16" fillId="0" borderId="0"/>
    <xf numFmtId="0" fontId="16" fillId="0" borderId="0"/>
    <xf numFmtId="0" fontId="16" fillId="0" borderId="0"/>
    <xf numFmtId="0" fontId="16" fillId="0" borderId="0"/>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0" fontId="2" fillId="0" borderId="0"/>
    <xf numFmtId="181" fontId="2" fillId="0" borderId="0" applyFont="0" applyFill="0" applyBorder="0" applyAlignment="0" applyProtection="0"/>
    <xf numFmtId="182" fontId="2" fillId="0" borderId="0" applyFont="0" applyFill="0" applyBorder="0" applyProtection="0">
      <alignment horizontal="right"/>
    </xf>
    <xf numFmtId="0" fontId="2" fillId="0" borderId="0">
      <alignment horizontal="left" wrapText="1"/>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14" fontId="73" fillId="0" borderId="0" applyProtection="0">
      <alignment vertical="center"/>
    </xf>
    <xf numFmtId="0" fontId="2" fillId="0" borderId="0">
      <alignment horizontal="left" wrapText="1"/>
    </xf>
    <xf numFmtId="0" fontId="2" fillId="0" borderId="0">
      <alignment horizontal="left" wrapText="1"/>
    </xf>
    <xf numFmtId="0" fontId="2" fillId="0" borderId="0">
      <alignment horizontal="left" wrapText="1"/>
    </xf>
    <xf numFmtId="14" fontId="73" fillId="0" borderId="0" applyProtection="0">
      <alignment vertical="center"/>
    </xf>
    <xf numFmtId="14" fontId="73" fillId="0" borderId="0" applyProtection="0">
      <alignment vertical="center"/>
    </xf>
    <xf numFmtId="0" fontId="2" fillId="0" borderId="0">
      <alignment vertical="top"/>
    </xf>
    <xf numFmtId="0" fontId="2" fillId="0" borderId="0">
      <alignment horizontal="left" wrapText="1"/>
    </xf>
    <xf numFmtId="0" fontId="2" fillId="0" borderId="0"/>
    <xf numFmtId="0" fontId="2" fillId="0" borderId="0">
      <alignment horizontal="left" wrapText="1"/>
    </xf>
    <xf numFmtId="14" fontId="73" fillId="0" borderId="0" applyProtection="0">
      <alignment vertical="center"/>
    </xf>
    <xf numFmtId="0" fontId="2" fillId="0" borderId="0">
      <alignment horizontal="left" wrapText="1"/>
    </xf>
    <xf numFmtId="0" fontId="2" fillId="0" borderId="0">
      <alignment horizontal="left" wrapText="1"/>
    </xf>
    <xf numFmtId="0" fontId="2" fillId="0" borderId="0">
      <alignment horizontal="left" wrapText="1"/>
    </xf>
    <xf numFmtId="14" fontId="73" fillId="0" borderId="0" applyProtection="0">
      <alignment vertical="center"/>
    </xf>
    <xf numFmtId="14" fontId="73" fillId="0" borderId="0" applyProtection="0">
      <alignment vertical="center"/>
    </xf>
    <xf numFmtId="14" fontId="73" fillId="0" borderId="0" applyProtection="0">
      <alignment vertical="center"/>
    </xf>
    <xf numFmtId="0" fontId="2" fillId="0" borderId="0">
      <alignment horizontal="left" wrapText="1"/>
    </xf>
    <xf numFmtId="0" fontId="2" fillId="0" borderId="0">
      <alignment horizontal="left" wrapText="1"/>
    </xf>
    <xf numFmtId="14" fontId="73" fillId="0" borderId="0" applyProtection="0">
      <alignment vertical="center"/>
    </xf>
    <xf numFmtId="0" fontId="2" fillId="0" borderId="0">
      <alignment horizontal="left" wrapText="1"/>
    </xf>
    <xf numFmtId="0" fontId="76" fillId="0" borderId="0" applyNumberFormat="0" applyFill="0" applyBorder="0" applyProtection="0">
      <alignment vertical="top"/>
    </xf>
    <xf numFmtId="0" fontId="2" fillId="0" borderId="0">
      <alignment horizontal="left" wrapText="1"/>
    </xf>
    <xf numFmtId="0" fontId="77" fillId="0" borderId="66" applyNumberFormat="0" applyFill="0" applyAlignment="0" applyProtection="0"/>
    <xf numFmtId="0" fontId="78" fillId="0" borderId="67" applyNumberFormat="0" applyFill="0" applyProtection="0">
      <alignment horizontal="center"/>
    </xf>
    <xf numFmtId="0" fontId="78" fillId="0" borderId="0" applyNumberFormat="0" applyFill="0" applyBorder="0" applyProtection="0">
      <alignment horizontal="left"/>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79" fillId="0" borderId="0" applyNumberFormat="0" applyFill="0" applyBorder="0" applyProtection="0">
      <alignment horizontal="centerContinuous"/>
    </xf>
    <xf numFmtId="0" fontId="2" fillId="0" borderId="0">
      <alignment horizontal="left" wrapText="1"/>
    </xf>
    <xf numFmtId="0" fontId="2" fillId="0" borderId="0">
      <alignment horizontal="left" wrapText="1"/>
    </xf>
    <xf numFmtId="0" fontId="16" fillId="0" borderId="0"/>
    <xf numFmtId="0" fontId="16" fillId="0" borderId="0"/>
    <xf numFmtId="0" fontId="16" fillId="0" borderId="0"/>
    <xf numFmtId="0" fontId="16" fillId="0" borderId="0"/>
    <xf numFmtId="0" fontId="2" fillId="0" borderId="0">
      <alignment horizontal="left" wrapText="1"/>
    </xf>
    <xf numFmtId="14" fontId="73" fillId="0" borderId="0" applyProtection="0">
      <alignment vertical="center"/>
    </xf>
    <xf numFmtId="14" fontId="73" fillId="0" borderId="0" applyProtection="0">
      <alignment vertical="center"/>
    </xf>
    <xf numFmtId="0" fontId="16" fillId="0" borderId="0"/>
    <xf numFmtId="0" fontId="16" fillId="0" borderId="0"/>
    <xf numFmtId="14" fontId="73" fillId="0" borderId="0" applyProtection="0">
      <alignment vertical="center"/>
    </xf>
    <xf numFmtId="14" fontId="73" fillId="0" borderId="0" applyProtection="0">
      <alignment vertical="center"/>
    </xf>
    <xf numFmtId="0" fontId="73" fillId="0" borderId="0">
      <alignment vertical="center"/>
    </xf>
    <xf numFmtId="0" fontId="80" fillId="20" borderId="0" applyNumberFormat="0" applyBorder="0" applyAlignment="0" applyProtection="0"/>
    <xf numFmtId="0" fontId="80" fillId="21" borderId="0" applyNumberFormat="0" applyBorder="0" applyAlignment="0" applyProtection="0"/>
    <xf numFmtId="0" fontId="80" fillId="4" borderId="0" applyNumberFormat="0" applyBorder="0" applyAlignment="0" applyProtection="0"/>
    <xf numFmtId="0" fontId="80" fillId="22"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1" fillId="2" borderId="0" applyNumberFormat="0" applyBorder="0" applyAlignment="0" applyProtection="0">
      <alignment vertical="center"/>
    </xf>
    <xf numFmtId="0" fontId="81" fillId="26" borderId="0" applyNumberFormat="0" applyBorder="0" applyAlignment="0" applyProtection="0">
      <alignment vertical="center"/>
    </xf>
    <xf numFmtId="0" fontId="81" fillId="21" borderId="0" applyNumberFormat="0" applyBorder="0" applyAlignment="0" applyProtection="0">
      <alignment vertical="center"/>
    </xf>
    <xf numFmtId="0" fontId="80" fillId="20" borderId="0" applyNumberFormat="0" applyBorder="0" applyAlignment="0" applyProtection="0"/>
    <xf numFmtId="0" fontId="80" fillId="6" borderId="0" applyNumberFormat="0" applyBorder="0" applyAlignment="0" applyProtection="0"/>
    <xf numFmtId="0" fontId="80" fillId="19" borderId="0" applyNumberFormat="0" applyBorder="0" applyAlignment="0" applyProtection="0"/>
    <xf numFmtId="0" fontId="80" fillId="2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1" fillId="7" borderId="0" applyNumberFormat="0" applyBorder="0" applyAlignment="0" applyProtection="0">
      <alignment vertical="center"/>
    </xf>
    <xf numFmtId="0" fontId="81" fillId="6" borderId="0" applyNumberFormat="0" applyBorder="0" applyAlignment="0" applyProtection="0">
      <alignment vertical="center"/>
    </xf>
    <xf numFmtId="0" fontId="81" fillId="28" borderId="0" applyNumberFormat="0" applyBorder="0" applyAlignment="0" applyProtection="0">
      <alignment vertical="center"/>
    </xf>
    <xf numFmtId="0" fontId="81" fillId="2" borderId="0" applyNumberFormat="0" applyBorder="0" applyAlignment="0" applyProtection="0">
      <alignment vertical="center"/>
    </xf>
    <xf numFmtId="0" fontId="81" fillId="7" borderId="0" applyNumberFormat="0" applyBorder="0" applyAlignment="0" applyProtection="0">
      <alignment vertical="center"/>
    </xf>
    <xf numFmtId="0" fontId="81" fillId="29" borderId="0" applyNumberFormat="0" applyBorder="0" applyAlignment="0" applyProtection="0">
      <alignment vertical="center"/>
    </xf>
    <xf numFmtId="0" fontId="82" fillId="20" borderId="0" applyNumberFormat="0" applyBorder="0" applyAlignment="0" applyProtection="0"/>
    <xf numFmtId="0" fontId="82" fillId="6" borderId="0" applyNumberFormat="0" applyBorder="0" applyAlignment="0" applyProtection="0"/>
    <xf numFmtId="0" fontId="82" fillId="19" borderId="0" applyNumberFormat="0" applyBorder="0" applyAlignment="0" applyProtection="0"/>
    <xf numFmtId="0" fontId="82" fillId="2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3" fillId="30" borderId="0" applyNumberFormat="0" applyBorder="0" applyAlignment="0" applyProtection="0">
      <alignment vertical="center"/>
    </xf>
    <xf numFmtId="0" fontId="83" fillId="6" borderId="0" applyNumberFormat="0" applyBorder="0" applyAlignment="0" applyProtection="0">
      <alignment vertical="center"/>
    </xf>
    <xf numFmtId="0" fontId="83" fillId="28"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3" fillId="33" borderId="0" applyNumberFormat="0" applyBorder="0" applyAlignment="0" applyProtection="0">
      <alignment vertical="center"/>
    </xf>
    <xf numFmtId="164" fontId="84" fillId="34" borderId="0" applyFont="0" applyFill="0" applyBorder="0" applyProtection="0">
      <alignment horizontal="right"/>
    </xf>
    <xf numFmtId="0" fontId="85" fillId="0" borderId="0" applyNumberFormat="0" applyFill="0" applyBorder="0" applyAlignment="0">
      <alignment horizontal="right"/>
    </xf>
    <xf numFmtId="0" fontId="86" fillId="0" borderId="0" applyNumberFormat="0" applyFill="0" applyBorder="0" applyAlignment="0">
      <alignment horizontal="right"/>
    </xf>
    <xf numFmtId="4" fontId="72" fillId="0" borderId="0"/>
    <xf numFmtId="0" fontId="18" fillId="0" borderId="0" applyNumberFormat="0" applyFill="0" applyBorder="0" applyAlignment="0">
      <alignment horizontal="left"/>
    </xf>
    <xf numFmtId="37" fontId="87" fillId="0" borderId="0" applyNumberFormat="0" applyFont="0" applyFill="0" applyAlignment="0" applyProtection="0"/>
    <xf numFmtId="0" fontId="10" fillId="25" borderId="0" applyNumberFormat="0" applyBorder="0" applyAlignment="0" applyProtection="0"/>
    <xf numFmtId="0" fontId="88" fillId="3" borderId="0">
      <protection locked="0"/>
    </xf>
    <xf numFmtId="0" fontId="89" fillId="3" borderId="0">
      <protection locked="0"/>
    </xf>
    <xf numFmtId="0" fontId="90" fillId="22" borderId="8" applyNumberFormat="0" applyAlignment="0" applyProtection="0"/>
    <xf numFmtId="0" fontId="8" fillId="5" borderId="68" applyNumberFormat="0" applyAlignment="0" applyProtection="0"/>
    <xf numFmtId="0" fontId="91" fillId="0" borderId="69" applyNumberFormat="0" applyFill="0" applyAlignment="0" applyProtection="0"/>
    <xf numFmtId="167" fontId="2" fillId="0" borderId="0" applyFont="0" applyFill="0" applyBorder="0" applyAlignment="0" applyProtection="0"/>
    <xf numFmtId="0" fontId="92" fillId="0" borderId="0"/>
    <xf numFmtId="0" fontId="2" fillId="0" borderId="0" applyNumberFormat="0" applyFont="0" applyFill="0" applyBorder="0" applyAlignment="0" applyProtection="0"/>
    <xf numFmtId="0" fontId="93" fillId="0" borderId="0" applyNumberFormat="0" applyFont="0" applyFill="0" applyBorder="0" applyAlignment="0"/>
    <xf numFmtId="0" fontId="94" fillId="0" borderId="0" applyNumberFormat="0" applyFill="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2" borderId="0" applyNumberFormat="0" applyBorder="0" applyAlignment="0" applyProtection="0"/>
    <xf numFmtId="0" fontId="82" fillId="39" borderId="0" applyNumberFormat="0" applyBorder="0" applyAlignment="0" applyProtection="0"/>
    <xf numFmtId="0" fontId="95" fillId="21" borderId="8" applyNumberFormat="0" applyAlignment="0" applyProtection="0"/>
    <xf numFmtId="183" fontId="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4" fontId="2" fillId="0" borderId="0" applyNumberFormat="0" applyFont="0" applyFill="0" applyBorder="0" applyAlignment="0" applyProtection="0"/>
    <xf numFmtId="0" fontId="3" fillId="0" borderId="0" applyNumberFormat="0" applyFont="0" applyFill="0" applyBorder="0" applyAlignment="0" applyProtection="0"/>
    <xf numFmtId="1" fontId="3" fillId="0" borderId="0" applyFont="0" applyFill="0" applyBorder="0" applyAlignment="0" applyProtection="0"/>
    <xf numFmtId="0" fontId="89" fillId="3" borderId="0">
      <protection locked="0"/>
    </xf>
    <xf numFmtId="0" fontId="78" fillId="0" borderId="70" applyNumberFormat="0" applyFill="0" applyBorder="0" applyAlignment="0"/>
    <xf numFmtId="185" fontId="89" fillId="3" borderId="0">
      <protection locked="0"/>
    </xf>
    <xf numFmtId="38" fontId="3" fillId="40" borderId="0" applyNumberFormat="0" applyBorder="0" applyAlignment="0" applyProtection="0"/>
    <xf numFmtId="0" fontId="96" fillId="0" borderId="71" applyNumberFormat="0" applyAlignment="0" applyProtection="0">
      <alignment horizontal="left" vertical="center"/>
    </xf>
    <xf numFmtId="0" fontId="96" fillId="0" borderId="63">
      <alignment horizontal="left" vertical="center"/>
    </xf>
    <xf numFmtId="0" fontId="18" fillId="0" borderId="0" applyNumberFormat="0" applyFill="0" applyBorder="0" applyAlignment="0"/>
    <xf numFmtId="0" fontId="7" fillId="24" borderId="0" applyNumberFormat="0" applyBorder="0" applyAlignment="0" applyProtection="0"/>
    <xf numFmtId="0" fontId="97" fillId="0" borderId="72" applyNumberFormat="0" applyProtection="0">
      <alignment horizontal="left" vertical="center"/>
    </xf>
    <xf numFmtId="10" fontId="3" fillId="41" borderId="73" applyNumberFormat="0" applyBorder="0" applyAlignment="0" applyProtection="0"/>
    <xf numFmtId="0" fontId="92" fillId="0" borderId="0"/>
    <xf numFmtId="0" fontId="92" fillId="0" borderId="0"/>
    <xf numFmtId="166" fontId="2" fillId="0" borderId="0" applyFont="0" applyFill="0" applyBorder="0" applyAlignment="0" applyProtection="0"/>
    <xf numFmtId="166" fontId="2" fillId="0" borderId="0" applyFont="0" applyFill="0" applyBorder="0" applyAlignment="0" applyProtection="0"/>
    <xf numFmtId="40" fontId="98" fillId="9" borderId="0" applyProtection="0"/>
    <xf numFmtId="186" fontId="2"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90" fontId="89" fillId="3" borderId="0">
      <protection locked="0"/>
    </xf>
    <xf numFmtId="191" fontId="89" fillId="3" borderId="0">
      <protection locked="0"/>
    </xf>
    <xf numFmtId="0" fontId="99" fillId="40" borderId="0">
      <alignment horizontal="center" vertical="center"/>
    </xf>
    <xf numFmtId="37" fontId="100" fillId="0" borderId="0"/>
    <xf numFmtId="0" fontId="3" fillId="0" borderId="0" applyNumberFormat="0" applyFont="0" applyFill="0" applyBorder="0" applyAlignment="0" applyProtection="0"/>
    <xf numFmtId="185" fontId="101" fillId="0" borderId="0"/>
    <xf numFmtId="0" fontId="2" fillId="0" borderId="0"/>
    <xf numFmtId="0" fontId="2" fillId="0" borderId="0"/>
    <xf numFmtId="0" fontId="102" fillId="0" borderId="0"/>
    <xf numFmtId="0" fontId="103" fillId="0" borderId="0"/>
    <xf numFmtId="0" fontId="2" fillId="4" borderId="74" applyNumberFormat="0" applyFont="0" applyAlignment="0" applyProtection="0"/>
    <xf numFmtId="0" fontId="104" fillId="0" borderId="65"/>
    <xf numFmtId="0" fontId="73" fillId="0" borderId="0"/>
    <xf numFmtId="10" fontId="2" fillId="0" borderId="0" applyFont="0" applyFill="0" applyBorder="0" applyAlignment="0" applyProtection="0"/>
    <xf numFmtId="10" fontId="89" fillId="3" borderId="0">
      <protection locked="0"/>
    </xf>
    <xf numFmtId="9" fontId="2" fillId="0" borderId="0" applyFont="0" applyFill="0" applyBorder="0" applyAlignment="0" applyProtection="0"/>
    <xf numFmtId="9" fontId="2" fillId="0" borderId="0" applyFont="0" applyFill="0" applyBorder="0" applyAlignment="0" applyProtection="0"/>
    <xf numFmtId="39" fontId="89" fillId="3" borderId="0">
      <protection locked="0"/>
    </xf>
    <xf numFmtId="37" fontId="89" fillId="3" borderId="0">
      <protection locked="0"/>
    </xf>
    <xf numFmtId="0" fontId="105" fillId="0" borderId="75">
      <alignment horizontal="left"/>
    </xf>
    <xf numFmtId="192" fontId="84" fillId="0" borderId="0">
      <alignment horizontal="center"/>
    </xf>
    <xf numFmtId="0" fontId="106" fillId="22" borderId="1" applyNumberFormat="0" applyAlignment="0" applyProtection="0"/>
    <xf numFmtId="0" fontId="2" fillId="0" borderId="0"/>
    <xf numFmtId="0" fontId="2" fillId="0" borderId="0">
      <alignment horizontal="left" wrapText="1"/>
    </xf>
    <xf numFmtId="0" fontId="99"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92" fillId="0" borderId="0"/>
    <xf numFmtId="193" fontId="2" fillId="0" borderId="76">
      <alignment horizontal="center"/>
    </xf>
    <xf numFmtId="0" fontId="15"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77" applyNumberFormat="0" applyFill="0" applyAlignment="0" applyProtection="0"/>
    <xf numFmtId="0" fontId="110" fillId="0" borderId="78" applyNumberFormat="0" applyFill="0" applyAlignment="0" applyProtection="0"/>
    <xf numFmtId="0" fontId="94" fillId="0" borderId="79" applyNumberFormat="0" applyFill="0" applyAlignment="0" applyProtection="0"/>
    <xf numFmtId="0" fontId="73" fillId="0" borderId="0"/>
    <xf numFmtId="0" fontId="92" fillId="0" borderId="0"/>
    <xf numFmtId="194" fontId="2" fillId="0" borderId="0"/>
    <xf numFmtId="43" fontId="3" fillId="0" borderId="0"/>
    <xf numFmtId="0" fontId="111" fillId="42" borderId="0"/>
    <xf numFmtId="0" fontId="112" fillId="43" borderId="0"/>
    <xf numFmtId="0" fontId="112" fillId="23" borderId="80"/>
    <xf numFmtId="0" fontId="111" fillId="44" borderId="81"/>
    <xf numFmtId="0" fontId="111" fillId="45" borderId="0"/>
    <xf numFmtId="0" fontId="113" fillId="20" borderId="79"/>
    <xf numFmtId="0" fontId="111" fillId="42" borderId="0"/>
    <xf numFmtId="0" fontId="83" fillId="20" borderId="0" applyNumberFormat="0" applyBorder="0" applyAlignment="0" applyProtection="0">
      <alignment vertical="center"/>
    </xf>
    <xf numFmtId="0" fontId="83" fillId="36" borderId="0" applyNumberFormat="0" applyBorder="0" applyAlignment="0" applyProtection="0">
      <alignment vertical="center"/>
    </xf>
    <xf numFmtId="0" fontId="83" fillId="37"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3" fillId="39" borderId="0" applyNumberFormat="0" applyBorder="0" applyAlignment="0" applyProtection="0">
      <alignment vertical="center"/>
    </xf>
    <xf numFmtId="0" fontId="114" fillId="0" borderId="0" applyNumberFormat="0" applyFill="0" applyBorder="0" applyAlignment="0" applyProtection="0">
      <alignment vertical="center"/>
    </xf>
    <xf numFmtId="0" fontId="115" fillId="27" borderId="1" applyNumberFormat="0" applyAlignment="0" applyProtection="0">
      <alignment vertical="center"/>
    </xf>
    <xf numFmtId="0" fontId="116" fillId="24" borderId="0" applyNumberFormat="0" applyBorder="0" applyAlignment="0" applyProtection="0">
      <alignment vertical="center"/>
    </xf>
    <xf numFmtId="0" fontId="2" fillId="4" borderId="74" applyNumberFormat="0" applyFont="0" applyAlignment="0" applyProtection="0">
      <alignment vertical="center"/>
    </xf>
    <xf numFmtId="0" fontId="117" fillId="19" borderId="0" applyNumberFormat="0" applyBorder="0" applyAlignment="0" applyProtection="0">
      <alignment vertical="center"/>
    </xf>
    <xf numFmtId="0" fontId="118" fillId="0" borderId="0" applyNumberFormat="0" applyFill="0" applyBorder="0" applyAlignment="0" applyProtection="0">
      <alignment vertical="center"/>
    </xf>
    <xf numFmtId="0" fontId="119" fillId="5" borderId="2" applyNumberFormat="0" applyAlignment="0" applyProtection="0">
      <alignment vertical="center"/>
    </xf>
    <xf numFmtId="0" fontId="120" fillId="0" borderId="69" applyNumberFormat="0" applyFill="0" applyAlignment="0" applyProtection="0">
      <alignment vertical="center"/>
    </xf>
    <xf numFmtId="0" fontId="121" fillId="0" borderId="82" applyNumberFormat="0" applyFill="0" applyAlignment="0" applyProtection="0">
      <alignment vertical="center"/>
    </xf>
    <xf numFmtId="0" fontId="122" fillId="21" borderId="1" applyNumberFormat="0" applyAlignment="0" applyProtection="0">
      <alignment vertical="center"/>
    </xf>
    <xf numFmtId="0" fontId="123" fillId="0" borderId="0" applyNumberFormat="0" applyFill="0" applyBorder="0" applyAlignment="0" applyProtection="0">
      <alignment vertical="center"/>
    </xf>
    <xf numFmtId="0" fontId="124" fillId="0" borderId="78" applyNumberFormat="0" applyFill="0" applyAlignment="0" applyProtection="0">
      <alignment vertical="center"/>
    </xf>
    <xf numFmtId="0" fontId="125" fillId="0" borderId="83" applyNumberFormat="0" applyFill="0" applyAlignment="0" applyProtection="0">
      <alignment vertical="center"/>
    </xf>
    <xf numFmtId="0" fontId="126" fillId="0" borderId="84" applyNumberFormat="0" applyFill="0" applyAlignment="0" applyProtection="0">
      <alignment vertical="center"/>
    </xf>
    <xf numFmtId="0" fontId="126" fillId="0" borderId="0" applyNumberFormat="0" applyFill="0" applyBorder="0" applyAlignment="0" applyProtection="0">
      <alignment vertical="center"/>
    </xf>
    <xf numFmtId="0" fontId="127" fillId="25" borderId="0" applyNumberFormat="0" applyBorder="0" applyAlignment="0" applyProtection="0">
      <alignment vertical="center"/>
    </xf>
    <xf numFmtId="0" fontId="128" fillId="27" borderId="8" applyNumberFormat="0" applyAlignment="0" applyProtection="0">
      <alignment vertical="center"/>
    </xf>
    <xf numFmtId="0" fontId="2" fillId="0" borderId="0">
      <alignment horizontal="left" wrapText="1"/>
    </xf>
    <xf numFmtId="0" fontId="74" fillId="0" borderId="0"/>
    <xf numFmtId="0" fontId="2" fillId="0" borderId="0">
      <alignment horizontal="left" wrapText="1"/>
    </xf>
    <xf numFmtId="169" fontId="2" fillId="0" borderId="0" applyFont="0" applyFill="0" applyBorder="0" applyAlignment="0" applyProtection="0"/>
    <xf numFmtId="0" fontId="16" fillId="0" borderId="0"/>
    <xf numFmtId="0" fontId="5" fillId="0" borderId="0" applyNumberFormat="0" applyFill="0" applyBorder="0" applyAlignment="0" applyProtection="0">
      <alignment vertical="top"/>
      <protection locked="0"/>
    </xf>
    <xf numFmtId="0" fontId="2" fillId="0" borderId="0"/>
    <xf numFmtId="0" fontId="2" fillId="0" borderId="0"/>
    <xf numFmtId="0" fontId="1" fillId="0" borderId="0"/>
    <xf numFmtId="9" fontId="2" fillId="0" borderId="0" applyFont="0" applyFill="0" applyBorder="0" applyAlignment="0" applyProtection="0"/>
    <xf numFmtId="0" fontId="17" fillId="0" borderId="9">
      <alignment horizontal="center"/>
    </xf>
    <xf numFmtId="0" fontId="2" fillId="0" borderId="0"/>
  </cellStyleXfs>
  <cellXfs count="985">
    <xf numFmtId="0" fontId="0" fillId="0" borderId="0" xfId="0"/>
    <xf numFmtId="0" fontId="37" fillId="9" borderId="0" xfId="0" applyFont="1" applyFill="1" applyAlignment="1">
      <alignment horizontal="left" vertical="center"/>
    </xf>
    <xf numFmtId="0" fontId="21" fillId="9" borderId="0" xfId="0" applyFont="1" applyFill="1" applyBorder="1"/>
    <xf numFmtId="0" fontId="35" fillId="10" borderId="0" xfId="0" applyFont="1" applyFill="1" applyBorder="1" applyAlignment="1">
      <alignment horizontal="left" vertical="center"/>
    </xf>
    <xf numFmtId="0" fontId="21" fillId="9" borderId="0" xfId="0" applyFont="1" applyFill="1" applyBorder="1" applyAlignment="1">
      <alignment vertical="center"/>
    </xf>
    <xf numFmtId="0" fontId="21" fillId="9" borderId="0" xfId="0" applyFont="1" applyFill="1" applyAlignment="1">
      <alignment vertical="center"/>
    </xf>
    <xf numFmtId="0" fontId="21" fillId="9" borderId="12" xfId="0" applyFont="1" applyFill="1" applyBorder="1" applyAlignment="1">
      <alignment horizontal="left" vertical="center" indent="1"/>
    </xf>
    <xf numFmtId="3" fontId="21" fillId="9" borderId="0" xfId="0" applyNumberFormat="1" applyFont="1" applyFill="1" applyBorder="1" applyAlignment="1">
      <alignment vertical="center"/>
    </xf>
    <xf numFmtId="0" fontId="20" fillId="9" borderId="0" xfId="0" applyFont="1" applyFill="1" applyAlignment="1">
      <alignment vertical="center"/>
    </xf>
    <xf numFmtId="0" fontId="35" fillId="0" borderId="0" xfId="0" applyFont="1" applyBorder="1" applyAlignment="1">
      <alignment vertical="center"/>
    </xf>
    <xf numFmtId="0" fontId="21" fillId="0" borderId="0" xfId="0" applyFont="1" applyBorder="1" applyAlignment="1">
      <alignment vertical="center"/>
    </xf>
    <xf numFmtId="0" fontId="21" fillId="9" borderId="0" xfId="0" applyFont="1" applyFill="1"/>
    <xf numFmtId="0" fontId="20" fillId="0" borderId="0"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20" fillId="10" borderId="0" xfId="0" applyFont="1" applyFill="1" applyBorder="1" applyAlignment="1">
      <alignment vertical="center"/>
    </xf>
    <xf numFmtId="0" fontId="39" fillId="9" borderId="0" xfId="0" applyFont="1" applyFill="1" applyAlignment="1">
      <alignment horizontal="left" vertical="center"/>
    </xf>
    <xf numFmtId="0" fontId="20" fillId="1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20" fillId="0" borderId="0" xfId="0" applyFont="1" applyFill="1" applyAlignment="1">
      <alignment vertical="center"/>
    </xf>
    <xf numFmtId="0" fontId="21" fillId="0" borderId="0" xfId="0" applyFont="1" applyFill="1" applyBorder="1" applyAlignment="1">
      <alignment horizontal="left" vertical="center"/>
    </xf>
    <xf numFmtId="0" fontId="20" fillId="0" borderId="11" xfId="0" applyFont="1" applyFill="1" applyBorder="1" applyAlignment="1">
      <alignment vertical="center"/>
    </xf>
    <xf numFmtId="0" fontId="21" fillId="0" borderId="0" xfId="0" applyFont="1"/>
    <xf numFmtId="0" fontId="21" fillId="0" borderId="0" xfId="0" applyFont="1" applyBorder="1"/>
    <xf numFmtId="0" fontId="21" fillId="0" borderId="0" xfId="0" applyFont="1" applyFill="1" applyBorder="1"/>
    <xf numFmtId="0" fontId="20" fillId="0" borderId="0" xfId="0" applyFont="1"/>
    <xf numFmtId="10" fontId="21" fillId="9" borderId="0" xfId="30" applyNumberFormat="1" applyFont="1" applyFill="1" applyBorder="1" applyAlignment="1">
      <alignment horizontal="right" vertical="center"/>
    </xf>
    <xf numFmtId="0" fontId="21" fillId="0" borderId="0" xfId="0" applyFont="1" applyFill="1"/>
    <xf numFmtId="0" fontId="20" fillId="9" borderId="0" xfId="0" applyFont="1" applyFill="1" applyAlignment="1">
      <alignment vertical="top"/>
    </xf>
    <xf numFmtId="0" fontId="39" fillId="0" borderId="0" xfId="0" applyFont="1" applyFill="1" applyAlignment="1">
      <alignment horizontal="left" vertical="center"/>
    </xf>
    <xf numFmtId="0" fontId="42" fillId="0" borderId="0" xfId="0" applyFont="1" applyFill="1" applyBorder="1"/>
    <xf numFmtId="0" fontId="42" fillId="0" borderId="0" xfId="0" applyFont="1" applyFill="1"/>
    <xf numFmtId="0" fontId="20" fillId="0" borderId="0" xfId="0" applyFont="1" applyFill="1" applyBorder="1" applyAlignment="1">
      <alignment vertical="center"/>
    </xf>
    <xf numFmtId="0" fontId="21" fillId="11" borderId="0" xfId="0" applyFont="1" applyFill="1"/>
    <xf numFmtId="0" fontId="21" fillId="9" borderId="0" xfId="0" applyFont="1" applyFill="1" applyAlignment="1">
      <alignment horizontal="left" vertical="center"/>
    </xf>
    <xf numFmtId="9" fontId="21" fillId="9" borderId="0" xfId="30" applyNumberFormat="1" applyFont="1" applyFill="1" applyBorder="1" applyAlignment="1">
      <alignment horizontal="right" vertical="center"/>
    </xf>
    <xf numFmtId="49" fontId="21" fillId="9" borderId="0" xfId="30" applyNumberFormat="1" applyFont="1" applyFill="1" applyBorder="1" applyAlignment="1">
      <alignment horizontal="right" vertical="center"/>
    </xf>
    <xf numFmtId="0" fontId="35" fillId="10" borderId="0" xfId="0" applyFont="1" applyFill="1" applyAlignment="1">
      <alignment vertical="center"/>
    </xf>
    <xf numFmtId="0" fontId="20" fillId="0" borderId="0" xfId="0" applyFont="1" applyFill="1" applyAlignment="1">
      <alignment horizontal="left" vertical="center"/>
    </xf>
    <xf numFmtId="0" fontId="45" fillId="9" borderId="0" xfId="0" applyFont="1" applyFill="1" applyBorder="1" applyAlignment="1">
      <alignment horizontal="left" vertical="center"/>
    </xf>
    <xf numFmtId="0" fontId="46" fillId="0" borderId="0" xfId="0" applyFont="1" applyFill="1" applyBorder="1" applyAlignment="1">
      <alignment horizontal="left" vertical="center"/>
    </xf>
    <xf numFmtId="0" fontId="44" fillId="9" borderId="0" xfId="0" applyFont="1" applyFill="1" applyAlignment="1">
      <alignment vertical="center"/>
    </xf>
    <xf numFmtId="0" fontId="43" fillId="0" borderId="0" xfId="0" applyFont="1" applyFill="1" applyAlignment="1">
      <alignment vertical="center"/>
    </xf>
    <xf numFmtId="0" fontId="43" fillId="9" borderId="0" xfId="0" applyFont="1" applyFill="1" applyAlignment="1">
      <alignment vertical="center"/>
    </xf>
    <xf numFmtId="0" fontId="43" fillId="9" borderId="0" xfId="15" quotePrefix="1" applyFont="1" applyFill="1" applyAlignment="1" applyProtection="1">
      <alignment horizontal="left" vertical="center"/>
    </xf>
    <xf numFmtId="0" fontId="44" fillId="9" borderId="0" xfId="18" applyFont="1" applyFill="1" applyAlignment="1" applyProtection="1">
      <alignment horizontal="left" vertical="center"/>
    </xf>
    <xf numFmtId="0" fontId="44" fillId="9" borderId="0" xfId="0" applyFont="1" applyFill="1" applyAlignment="1">
      <alignment horizontal="left" vertical="center"/>
    </xf>
    <xf numFmtId="0" fontId="43" fillId="9" borderId="0" xfId="18" quotePrefix="1" applyFont="1" applyFill="1" applyAlignment="1" applyProtection="1">
      <alignment horizontal="left" vertical="center"/>
    </xf>
    <xf numFmtId="0" fontId="44" fillId="9" borderId="0" xfId="0" applyFont="1" applyFill="1" applyBorder="1"/>
    <xf numFmtId="0" fontId="44" fillId="9" borderId="0" xfId="0" applyFont="1" applyFill="1" applyBorder="1" applyAlignment="1">
      <alignment vertical="center"/>
    </xf>
    <xf numFmtId="0" fontId="44" fillId="0" borderId="0" xfId="0" applyFont="1" applyFill="1" applyAlignment="1">
      <alignment vertical="center"/>
    </xf>
    <xf numFmtId="0" fontId="44" fillId="9" borderId="0" xfId="0" applyFont="1" applyFill="1"/>
    <xf numFmtId="0" fontId="44" fillId="9" borderId="0" xfId="0" applyFont="1" applyFill="1" applyAlignment="1">
      <alignment horizontal="left" vertical="center" wrapText="1"/>
    </xf>
    <xf numFmtId="0" fontId="36" fillId="9" borderId="0" xfId="0" applyFont="1" applyFill="1" applyBorder="1" applyAlignment="1">
      <alignment vertical="center"/>
    </xf>
    <xf numFmtId="0" fontId="20" fillId="9" borderId="0" xfId="0" applyFont="1" applyFill="1"/>
    <xf numFmtId="0" fontId="20" fillId="9" borderId="11" xfId="0" applyFont="1" applyFill="1" applyBorder="1" applyAlignment="1">
      <alignment vertical="center"/>
    </xf>
    <xf numFmtId="0" fontId="21" fillId="9" borderId="13" xfId="0" applyFont="1" applyFill="1" applyBorder="1"/>
    <xf numFmtId="0" fontId="21" fillId="9" borderId="12" xfId="0" applyFont="1" applyFill="1" applyBorder="1" applyAlignment="1">
      <alignment vertical="center"/>
    </xf>
    <xf numFmtId="0" fontId="20" fillId="9" borderId="0" xfId="0" applyFont="1" applyFill="1" applyBorder="1" applyAlignment="1">
      <alignment vertical="center"/>
    </xf>
    <xf numFmtId="0" fontId="51" fillId="9" borderId="0" xfId="0" applyFont="1" applyFill="1" applyAlignment="1">
      <alignment vertical="center"/>
    </xf>
    <xf numFmtId="0" fontId="20" fillId="9" borderId="0" xfId="0" applyFont="1" applyFill="1" applyBorder="1"/>
    <xf numFmtId="0" fontId="20" fillId="0" borderId="0" xfId="0" applyFont="1" applyFill="1"/>
    <xf numFmtId="0" fontId="54" fillId="9" borderId="0" xfId="0" applyFont="1" applyFill="1" applyBorder="1"/>
    <xf numFmtId="0" fontId="54" fillId="9" borderId="0" xfId="0" applyFont="1" applyFill="1" applyBorder="1" applyAlignment="1">
      <alignment horizontal="right"/>
    </xf>
    <xf numFmtId="3" fontId="21" fillId="9" borderId="0" xfId="0" applyNumberFormat="1" applyFont="1" applyFill="1" applyBorder="1" applyAlignment="1">
      <alignment horizontal="right" vertical="center"/>
    </xf>
    <xf numFmtId="0" fontId="47" fillId="9" borderId="0" xfId="0" quotePrefix="1" applyFont="1" applyFill="1" applyBorder="1" applyAlignment="1">
      <alignment vertical="center"/>
    </xf>
    <xf numFmtId="0" fontId="54" fillId="9" borderId="0" xfId="0" applyFont="1" applyFill="1" applyBorder="1" applyAlignment="1">
      <alignment vertical="center"/>
    </xf>
    <xf numFmtId="3" fontId="21" fillId="9" borderId="13" xfId="6" applyNumberFormat="1" applyFont="1" applyFill="1" applyBorder="1" applyAlignment="1">
      <alignment vertical="center"/>
    </xf>
    <xf numFmtId="3" fontId="21" fillId="12" borderId="13" xfId="6" applyNumberFormat="1" applyFont="1" applyFill="1" applyBorder="1" applyAlignment="1">
      <alignment vertical="center"/>
    </xf>
    <xf numFmtId="3" fontId="21" fillId="9" borderId="14" xfId="6" applyNumberFormat="1" applyFont="1" applyFill="1" applyBorder="1" applyAlignment="1">
      <alignment horizontal="right" vertical="center"/>
    </xf>
    <xf numFmtId="3" fontId="21" fillId="12" borderId="15" xfId="6" applyNumberFormat="1" applyFont="1" applyFill="1" applyBorder="1" applyAlignment="1">
      <alignment horizontal="right" vertical="center"/>
    </xf>
    <xf numFmtId="0" fontId="21" fillId="9" borderId="14" xfId="0" quotePrefix="1" applyFont="1" applyFill="1" applyBorder="1" applyAlignment="1">
      <alignment vertical="center"/>
    </xf>
    <xf numFmtId="3" fontId="21" fillId="9" borderId="0" xfId="6" applyNumberFormat="1" applyFont="1" applyFill="1" applyBorder="1" applyAlignment="1">
      <alignment vertical="center"/>
    </xf>
    <xf numFmtId="3" fontId="21" fillId="12" borderId="0" xfId="6" applyNumberFormat="1" applyFont="1" applyFill="1" applyBorder="1" applyAlignment="1">
      <alignment vertical="center"/>
    </xf>
    <xf numFmtId="3" fontId="21" fillId="9" borderId="16" xfId="6" applyNumberFormat="1" applyFont="1" applyFill="1" applyBorder="1" applyAlignment="1">
      <alignment horizontal="right" vertical="center"/>
    </xf>
    <xf numFmtId="3" fontId="21" fillId="12" borderId="17" xfId="6" applyNumberFormat="1" applyFont="1" applyFill="1" applyBorder="1" applyAlignment="1">
      <alignment horizontal="right" vertical="center"/>
    </xf>
    <xf numFmtId="0" fontId="21" fillId="9" borderId="0" xfId="0" quotePrefix="1" applyFont="1" applyFill="1" applyBorder="1" applyAlignment="1">
      <alignment vertical="center"/>
    </xf>
    <xf numFmtId="3" fontId="20" fillId="9" borderId="11" xfId="6" applyNumberFormat="1" applyFont="1" applyFill="1" applyBorder="1" applyAlignment="1">
      <alignment vertical="center"/>
    </xf>
    <xf numFmtId="3" fontId="20" fillId="12" borderId="11" xfId="6" applyNumberFormat="1" applyFont="1" applyFill="1" applyBorder="1" applyAlignment="1">
      <alignment vertical="center"/>
    </xf>
    <xf numFmtId="3" fontId="20" fillId="9" borderId="18" xfId="6" applyNumberFormat="1" applyFont="1" applyFill="1" applyBorder="1" applyAlignment="1">
      <alignment horizontal="right" vertical="center"/>
    </xf>
    <xf numFmtId="3" fontId="20" fillId="12" borderId="19" xfId="6" applyNumberFormat="1" applyFont="1" applyFill="1" applyBorder="1" applyAlignment="1">
      <alignment horizontal="right" vertical="center"/>
    </xf>
    <xf numFmtId="0" fontId="20" fillId="9" borderId="11" xfId="0" quotePrefix="1" applyFont="1" applyFill="1" applyBorder="1" applyAlignment="1">
      <alignment vertical="center"/>
    </xf>
    <xf numFmtId="0" fontId="51" fillId="9" borderId="0" xfId="0" applyFont="1" applyFill="1" applyBorder="1" applyAlignment="1">
      <alignment vertical="center"/>
    </xf>
    <xf numFmtId="3" fontId="21" fillId="0" borderId="0" xfId="6" applyNumberFormat="1" applyFont="1" applyFill="1" applyBorder="1" applyAlignment="1">
      <alignment vertical="center"/>
    </xf>
    <xf numFmtId="3" fontId="21" fillId="0" borderId="16" xfId="6" applyNumberFormat="1" applyFont="1" applyFill="1" applyBorder="1" applyAlignment="1">
      <alignment horizontal="right" vertical="center"/>
    </xf>
    <xf numFmtId="3" fontId="55" fillId="0" borderId="0" xfId="0" applyNumberFormat="1" applyFont="1" applyFill="1" applyBorder="1" applyAlignment="1">
      <alignment horizontal="right" vertical="center" wrapText="1"/>
    </xf>
    <xf numFmtId="3" fontId="20" fillId="0" borderId="11" xfId="6" applyNumberFormat="1" applyFont="1" applyFill="1" applyBorder="1" applyAlignment="1">
      <alignment vertical="center"/>
    </xf>
    <xf numFmtId="3" fontId="20" fillId="0" borderId="18"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3" fontId="21" fillId="12" borderId="0" xfId="6" applyNumberFormat="1" applyFont="1" applyFill="1" applyBorder="1" applyAlignment="1">
      <alignment horizontal="right" vertical="center"/>
    </xf>
    <xf numFmtId="3" fontId="21" fillId="12" borderId="17" xfId="6" applyNumberFormat="1" applyFont="1" applyFill="1" applyBorder="1" applyAlignment="1">
      <alignment vertical="center"/>
    </xf>
    <xf numFmtId="0" fontId="21" fillId="0" borderId="0" xfId="0" quotePrefix="1" applyFont="1" applyFill="1" applyBorder="1" applyAlignment="1">
      <alignment horizontal="left" vertical="center"/>
    </xf>
    <xf numFmtId="3" fontId="21" fillId="12" borderId="17" xfId="0" applyNumberFormat="1" applyFont="1" applyFill="1" applyBorder="1" applyAlignment="1">
      <alignment horizontal="right" vertical="center"/>
    </xf>
    <xf numFmtId="0" fontId="36" fillId="0" borderId="0" xfId="0" applyFont="1" applyFill="1" applyBorder="1" applyAlignment="1">
      <alignment vertical="center"/>
    </xf>
    <xf numFmtId="3" fontId="21" fillId="9" borderId="0" xfId="6" applyNumberFormat="1" applyFont="1" applyFill="1" applyBorder="1" applyAlignment="1">
      <alignment horizontal="right" vertical="center"/>
    </xf>
    <xf numFmtId="0" fontId="21" fillId="9" borderId="0" xfId="0" quotePrefix="1" applyFont="1" applyFill="1" applyBorder="1" applyAlignment="1">
      <alignment horizontal="left" vertical="center"/>
    </xf>
    <xf numFmtId="3" fontId="20" fillId="9" borderId="11" xfId="6" applyNumberFormat="1" applyFont="1" applyFill="1" applyBorder="1" applyAlignment="1">
      <alignment horizontal="right" vertical="center"/>
    </xf>
    <xf numFmtId="3" fontId="20" fillId="12" borderId="11" xfId="6" applyNumberFormat="1" applyFont="1" applyFill="1" applyBorder="1" applyAlignment="1">
      <alignment horizontal="right" vertical="center"/>
    </xf>
    <xf numFmtId="0" fontId="54" fillId="9" borderId="0" xfId="0" applyFont="1" applyFill="1"/>
    <xf numFmtId="0" fontId="54" fillId="9" borderId="0" xfId="0" applyFont="1" applyFill="1" applyAlignment="1">
      <alignment horizontal="right"/>
    </xf>
    <xf numFmtId="0" fontId="54" fillId="0" borderId="0" xfId="0" applyFont="1" applyFill="1" applyBorder="1" applyAlignment="1">
      <alignment vertical="center"/>
    </xf>
    <xf numFmtId="0" fontId="54" fillId="9" borderId="0" xfId="0" applyFont="1" applyFill="1" applyAlignment="1">
      <alignment vertical="center"/>
    </xf>
    <xf numFmtId="0" fontId="20" fillId="9" borderId="20" xfId="0" applyFont="1" applyFill="1" applyBorder="1" applyAlignment="1">
      <alignment vertical="center"/>
    </xf>
    <xf numFmtId="14" fontId="21" fillId="12" borderId="24" xfId="0" quotePrefix="1" applyNumberFormat="1" applyFont="1" applyFill="1" applyBorder="1" applyAlignment="1">
      <alignment horizontal="right" vertical="center"/>
    </xf>
    <xf numFmtId="3" fontId="54" fillId="0" borderId="0" xfId="6" applyNumberFormat="1" applyFont="1" applyFill="1" applyBorder="1" applyAlignment="1">
      <alignment horizontal="right" vertical="center"/>
    </xf>
    <xf numFmtId="3" fontId="54" fillId="13" borderId="0" xfId="6" applyNumberFormat="1" applyFont="1" applyFill="1" applyBorder="1" applyAlignment="1">
      <alignment horizontal="right" vertical="center"/>
    </xf>
    <xf numFmtId="3" fontId="21" fillId="12" borderId="15" xfId="0" applyNumberFormat="1" applyFont="1" applyFill="1" applyBorder="1" applyAlignment="1">
      <alignment vertical="center"/>
    </xf>
    <xf numFmtId="0" fontId="21" fillId="0" borderId="13" xfId="0" applyFont="1" applyFill="1" applyBorder="1" applyAlignment="1">
      <alignment vertical="center"/>
    </xf>
    <xf numFmtId="4" fontId="34" fillId="12" borderId="17" xfId="0" applyNumberFormat="1" applyFont="1" applyFill="1" applyBorder="1" applyAlignment="1">
      <alignment horizontal="right" vertical="center"/>
    </xf>
    <xf numFmtId="0" fontId="21" fillId="12" borderId="17" xfId="0" applyFont="1" applyFill="1" applyBorder="1" applyAlignment="1">
      <alignment horizontal="right" vertical="center"/>
    </xf>
    <xf numFmtId="3" fontId="20" fillId="9" borderId="0" xfId="0" applyNumberFormat="1" applyFont="1" applyFill="1" applyBorder="1"/>
    <xf numFmtId="3" fontId="21" fillId="9" borderId="0" xfId="0" applyNumberFormat="1" applyFont="1" applyFill="1" applyBorder="1"/>
    <xf numFmtId="3" fontId="20" fillId="12" borderId="22" xfId="0" applyNumberFormat="1" applyFont="1" applyFill="1" applyBorder="1"/>
    <xf numFmtId="0" fontId="20" fillId="0" borderId="20" xfId="0" applyFont="1" applyBorder="1"/>
    <xf numFmtId="3" fontId="21" fillId="12" borderId="24" xfId="0" applyNumberFormat="1" applyFont="1" applyFill="1" applyBorder="1"/>
    <xf numFmtId="0" fontId="21" fillId="0" borderId="12" xfId="0" applyFont="1" applyBorder="1"/>
    <xf numFmtId="3" fontId="21" fillId="12" borderId="17" xfId="0" applyNumberFormat="1" applyFont="1" applyFill="1" applyBorder="1"/>
    <xf numFmtId="3" fontId="20" fillId="12" borderId="19" xfId="0" applyNumberFormat="1" applyFont="1" applyFill="1" applyBorder="1"/>
    <xf numFmtId="0" fontId="20" fillId="0" borderId="11" xfId="0" applyFont="1" applyBorder="1"/>
    <xf numFmtId="0" fontId="21" fillId="0" borderId="0" xfId="0" quotePrefix="1" applyFont="1" applyBorder="1"/>
    <xf numFmtId="3" fontId="20" fillId="12" borderId="17" xfId="0" applyNumberFormat="1" applyFont="1" applyFill="1" applyBorder="1"/>
    <xf numFmtId="172" fontId="21" fillId="0" borderId="23" xfId="0" applyNumberFormat="1" applyFont="1" applyBorder="1" applyAlignment="1">
      <alignment horizontal="left"/>
    </xf>
    <xf numFmtId="172" fontId="20" fillId="0" borderId="0" xfId="0" applyNumberFormat="1" applyFont="1" applyBorder="1" applyAlignment="1">
      <alignment horizontal="center" vertical="justify"/>
    </xf>
    <xf numFmtId="0" fontId="21" fillId="10" borderId="0" xfId="0" applyFont="1" applyFill="1" applyBorder="1" applyAlignment="1">
      <alignment vertical="center"/>
    </xf>
    <xf numFmtId="0" fontId="32" fillId="9" borderId="0" xfId="0" applyFont="1" applyFill="1" applyBorder="1"/>
    <xf numFmtId="0" fontId="32" fillId="9" borderId="0" xfId="0" applyFont="1" applyFill="1"/>
    <xf numFmtId="9" fontId="20" fillId="9" borderId="0" xfId="30" applyNumberFormat="1" applyFont="1" applyFill="1" applyBorder="1" applyAlignment="1">
      <alignment horizontal="right" vertical="center"/>
    </xf>
    <xf numFmtId="9" fontId="20" fillId="12" borderId="26" xfId="30" applyNumberFormat="1" applyFont="1" applyFill="1" applyBorder="1" applyAlignment="1">
      <alignment horizontal="right" vertical="center"/>
    </xf>
    <xf numFmtId="0" fontId="20" fillId="0" borderId="27" xfId="0" applyFont="1" applyBorder="1"/>
    <xf numFmtId="9" fontId="21" fillId="12" borderId="17" xfId="30" applyNumberFormat="1" applyFont="1" applyFill="1" applyBorder="1" applyAlignment="1">
      <alignment horizontal="right" vertical="center"/>
    </xf>
    <xf numFmtId="0" fontId="34" fillId="0" borderId="0" xfId="0" applyFont="1"/>
    <xf numFmtId="10" fontId="21" fillId="12" borderId="17" xfId="30" applyNumberFormat="1" applyFont="1" applyFill="1" applyBorder="1" applyAlignment="1">
      <alignment horizontal="right" vertical="center"/>
    </xf>
    <xf numFmtId="0" fontId="36" fillId="9" borderId="0" xfId="0" applyFont="1" applyFill="1"/>
    <xf numFmtId="4" fontId="21" fillId="9" borderId="0" xfId="30" applyNumberFormat="1" applyFont="1" applyFill="1" applyBorder="1" applyAlignment="1">
      <alignment horizontal="right" vertical="center"/>
    </xf>
    <xf numFmtId="4" fontId="21" fillId="12" borderId="28" xfId="30" applyNumberFormat="1" applyFont="1" applyFill="1" applyBorder="1" applyAlignment="1">
      <alignment horizontal="right" vertical="center"/>
    </xf>
    <xf numFmtId="0" fontId="21" fillId="9" borderId="29" xfId="0" applyFont="1" applyFill="1" applyBorder="1" applyAlignment="1">
      <alignment vertical="center" wrapText="1"/>
    </xf>
    <xf numFmtId="4" fontId="21" fillId="12" borderId="17" xfId="30" applyNumberFormat="1" applyFont="1" applyFill="1" applyBorder="1" applyAlignment="1">
      <alignment horizontal="right" vertical="center"/>
    </xf>
    <xf numFmtId="0" fontId="21" fillId="9" borderId="12" xfId="0" applyFont="1" applyFill="1" applyBorder="1"/>
    <xf numFmtId="3" fontId="21" fillId="9" borderId="0" xfId="0" applyNumberFormat="1" applyFont="1" applyFill="1"/>
    <xf numFmtId="3" fontId="21" fillId="9" borderId="15" xfId="0" applyNumberFormat="1" applyFont="1" applyFill="1" applyBorder="1"/>
    <xf numFmtId="3" fontId="21" fillId="9" borderId="13" xfId="0" applyNumberFormat="1" applyFont="1" applyFill="1" applyBorder="1"/>
    <xf numFmtId="3" fontId="21" fillId="9" borderId="17" xfId="0" applyNumberFormat="1" applyFont="1" applyFill="1" applyBorder="1"/>
    <xf numFmtId="0" fontId="21" fillId="9" borderId="32" xfId="0" applyFont="1" applyFill="1" applyBorder="1"/>
    <xf numFmtId="0" fontId="21" fillId="9" borderId="23" xfId="0" applyFont="1" applyFill="1" applyBorder="1" applyAlignment="1">
      <alignment horizontal="center" wrapText="1"/>
    </xf>
    <xf numFmtId="0" fontId="53" fillId="10" borderId="0" xfId="0" applyFont="1" applyFill="1" applyBorder="1" applyAlignment="1">
      <alignment vertical="center"/>
    </xf>
    <xf numFmtId="0" fontId="21" fillId="9" borderId="0" xfId="0" applyFont="1" applyFill="1" applyAlignment="1"/>
    <xf numFmtId="0" fontId="20" fillId="9" borderId="0" xfId="0" applyFont="1" applyFill="1" applyAlignment="1"/>
    <xf numFmtId="0" fontId="21" fillId="9" borderId="0" xfId="0" applyFont="1" applyFill="1" applyBorder="1" applyAlignment="1"/>
    <xf numFmtId="0" fontId="21" fillId="0" borderId="23" xfId="0" applyFont="1" applyFill="1" applyBorder="1" applyAlignment="1">
      <alignment horizontal="right" vertical="center"/>
    </xf>
    <xf numFmtId="0" fontId="21" fillId="14" borderId="19" xfId="0" applyFont="1" applyFill="1" applyBorder="1" applyAlignment="1">
      <alignment horizontal="right" vertical="center"/>
    </xf>
    <xf numFmtId="0" fontId="44" fillId="9" borderId="0" xfId="0" applyFont="1" applyFill="1" applyAlignment="1"/>
    <xf numFmtId="0" fontId="48" fillId="0" borderId="0" xfId="0" applyFont="1" applyAlignment="1"/>
    <xf numFmtId="0" fontId="21" fillId="9" borderId="0" xfId="0" applyFont="1" applyFill="1" applyBorder="1" applyAlignment="1">
      <alignment horizontal="center" wrapText="1"/>
    </xf>
    <xf numFmtId="0" fontId="21" fillId="0" borderId="23" xfId="0" quotePrefix="1" applyFont="1" applyBorder="1"/>
    <xf numFmtId="0" fontId="21" fillId="0" borderId="16" xfId="0" quotePrefix="1" applyFont="1" applyBorder="1"/>
    <xf numFmtId="0" fontId="21" fillId="9" borderId="0" xfId="27" applyFont="1" applyFill="1"/>
    <xf numFmtId="0" fontId="21" fillId="9" borderId="0" xfId="27" applyFont="1" applyFill="1" applyBorder="1"/>
    <xf numFmtId="0" fontId="21" fillId="0" borderId="0" xfId="27" applyFont="1" applyFill="1"/>
    <xf numFmtId="0" fontId="21" fillId="0" borderId="0" xfId="0" applyFont="1" applyAlignment="1"/>
    <xf numFmtId="0" fontId="38" fillId="15" borderId="0" xfId="0" applyFont="1" applyFill="1" applyBorder="1" applyAlignment="1">
      <alignment horizontal="left" vertical="center" indent="3"/>
    </xf>
    <xf numFmtId="0" fontId="21" fillId="15" borderId="0" xfId="0" applyFont="1" applyFill="1" applyBorder="1"/>
    <xf numFmtId="0" fontId="38" fillId="15" borderId="0" xfId="0" applyFont="1" applyFill="1" applyAlignment="1">
      <alignment horizontal="left" vertical="center" indent="3"/>
    </xf>
    <xf numFmtId="0" fontId="21" fillId="15" borderId="0" xfId="0" applyFont="1" applyFill="1"/>
    <xf numFmtId="0" fontId="41" fillId="15" borderId="0" xfId="0" applyFont="1" applyFill="1" applyAlignment="1">
      <alignment horizontal="left" vertical="center"/>
    </xf>
    <xf numFmtId="0" fontId="21" fillId="0" borderId="11" xfId="0" applyFont="1" applyFill="1" applyBorder="1" applyAlignment="1">
      <alignment horizontal="right" vertical="center"/>
    </xf>
    <xf numFmtId="0" fontId="21" fillId="14" borderId="24" xfId="0" applyFont="1" applyFill="1" applyBorder="1" applyAlignment="1">
      <alignment horizontal="right" vertical="center"/>
    </xf>
    <xf numFmtId="0" fontId="21" fillId="9" borderId="12" xfId="0" applyFont="1" applyFill="1" applyBorder="1" applyAlignment="1"/>
    <xf numFmtId="0" fontId="57" fillId="9" borderId="0" xfId="15" applyFont="1" applyFill="1" applyAlignment="1" applyProtection="1">
      <alignment horizontal="left" vertical="center"/>
    </xf>
    <xf numFmtId="0" fontId="57" fillId="9" borderId="0" xfId="15" quotePrefix="1" applyFont="1" applyFill="1" applyAlignment="1" applyProtection="1">
      <alignment horizontal="left" vertical="center"/>
    </xf>
    <xf numFmtId="0" fontId="57" fillId="9" borderId="0" xfId="0" applyFont="1" applyFill="1" applyAlignment="1">
      <alignment vertical="center"/>
    </xf>
    <xf numFmtId="0" fontId="57" fillId="9" borderId="0" xfId="15" applyFont="1" applyFill="1" applyAlignment="1" applyProtection="1">
      <alignment vertical="center"/>
    </xf>
    <xf numFmtId="0" fontId="57" fillId="0" borderId="0" xfId="15" applyFont="1" applyFill="1" applyAlignment="1" applyProtection="1">
      <alignment horizontal="left" vertical="center"/>
    </xf>
    <xf numFmtId="0" fontId="57" fillId="9" borderId="0" xfId="18" applyFont="1" applyFill="1" applyAlignment="1" applyProtection="1">
      <alignment horizontal="left" vertical="center"/>
    </xf>
    <xf numFmtId="0" fontId="21" fillId="0" borderId="16" xfId="0" applyFont="1" applyFill="1" applyBorder="1" applyAlignment="1">
      <alignment horizontal="right" vertical="center"/>
    </xf>
    <xf numFmtId="0" fontId="21" fillId="0" borderId="0" xfId="0" applyFont="1" applyFill="1" applyBorder="1" applyAlignment="1">
      <alignment horizontal="right" vertical="center"/>
    </xf>
    <xf numFmtId="3" fontId="21" fillId="9" borderId="0" xfId="0" applyNumberFormat="1" applyFont="1" applyFill="1" applyBorder="1" applyAlignment="1">
      <alignment vertical="center"/>
    </xf>
    <xf numFmtId="3" fontId="20" fillId="9" borderId="11" xfId="0" applyNumberFormat="1" applyFont="1" applyFill="1" applyBorder="1" applyAlignment="1">
      <alignment vertical="center"/>
    </xf>
    <xf numFmtId="3" fontId="21" fillId="9" borderId="12" xfId="0" applyNumberFormat="1" applyFont="1" applyFill="1" applyBorder="1" applyAlignment="1">
      <alignment horizontal="right" vertical="center"/>
    </xf>
    <xf numFmtId="3" fontId="20" fillId="9" borderId="20" xfId="0" applyNumberFormat="1" applyFont="1" applyFill="1" applyBorder="1" applyAlignment="1">
      <alignment vertical="center"/>
    </xf>
    <xf numFmtId="3" fontId="21" fillId="9" borderId="16" xfId="0" applyNumberFormat="1" applyFont="1" applyFill="1" applyBorder="1" applyAlignment="1">
      <alignment vertical="center"/>
    </xf>
    <xf numFmtId="3" fontId="20" fillId="9" borderId="18" xfId="0" applyNumberFormat="1" applyFont="1" applyFill="1" applyBorder="1" applyAlignment="1">
      <alignment vertical="center"/>
    </xf>
    <xf numFmtId="3" fontId="21" fillId="9" borderId="16" xfId="0" applyNumberFormat="1" applyFont="1" applyFill="1" applyBorder="1" applyAlignment="1">
      <alignment horizontal="right" vertical="center"/>
    </xf>
    <xf numFmtId="3" fontId="21" fillId="9" borderId="23" xfId="0" applyNumberFormat="1" applyFont="1" applyFill="1" applyBorder="1" applyAlignment="1">
      <alignment horizontal="right" vertical="center"/>
    </xf>
    <xf numFmtId="3" fontId="20" fillId="9" borderId="21" xfId="0" applyNumberFormat="1" applyFont="1" applyFill="1" applyBorder="1" applyAlignment="1">
      <alignment vertical="center"/>
    </xf>
    <xf numFmtId="14" fontId="21" fillId="0" borderId="18" xfId="0" quotePrefix="1" applyNumberFormat="1" applyFont="1" applyFill="1" applyBorder="1" applyAlignment="1">
      <alignment horizontal="right" vertical="center"/>
    </xf>
    <xf numFmtId="3" fontId="21" fillId="14" borderId="25" xfId="0" applyNumberFormat="1" applyFont="1" applyFill="1" applyBorder="1" applyAlignment="1">
      <alignment vertical="center"/>
    </xf>
    <xf numFmtId="3" fontId="21" fillId="14" borderId="17" xfId="0" applyNumberFormat="1" applyFont="1" applyFill="1" applyBorder="1" applyAlignment="1">
      <alignment vertical="center"/>
    </xf>
    <xf numFmtId="3" fontId="20" fillId="14" borderId="19" xfId="0" applyNumberFormat="1" applyFont="1" applyFill="1" applyBorder="1" applyAlignment="1">
      <alignment vertical="center"/>
    </xf>
    <xf numFmtId="3" fontId="21" fillId="14" borderId="17" xfId="0" applyNumberFormat="1" applyFont="1" applyFill="1" applyBorder="1" applyAlignment="1">
      <alignment horizontal="right" vertical="center"/>
    </xf>
    <xf numFmtId="3" fontId="21" fillId="14" borderId="24" xfId="0" applyNumberFormat="1" applyFont="1" applyFill="1" applyBorder="1" applyAlignment="1">
      <alignment horizontal="right" vertical="center"/>
    </xf>
    <xf numFmtId="3" fontId="20" fillId="14" borderId="22" xfId="0" applyNumberFormat="1" applyFont="1" applyFill="1" applyBorder="1" applyAlignment="1">
      <alignment vertical="center"/>
    </xf>
    <xf numFmtId="3" fontId="21" fillId="9" borderId="33" xfId="0" applyNumberFormat="1" applyFont="1" applyFill="1" applyBorder="1" applyAlignment="1">
      <alignment vertical="center"/>
    </xf>
    <xf numFmtId="14" fontId="21" fillId="0" borderId="11" xfId="0" quotePrefix="1" applyNumberFormat="1" applyFont="1" applyFill="1" applyBorder="1" applyAlignment="1">
      <alignment horizontal="right" vertical="center"/>
    </xf>
    <xf numFmtId="3" fontId="20" fillId="0" borderId="11" xfId="6" applyNumberFormat="1" applyFont="1" applyFill="1" applyBorder="1" applyAlignment="1">
      <alignment horizontal="right" vertical="center"/>
    </xf>
    <xf numFmtId="3" fontId="21" fillId="0" borderId="16" xfId="0" applyNumberFormat="1" applyFont="1" applyFill="1" applyBorder="1"/>
    <xf numFmtId="3" fontId="20" fillId="0" borderId="18" xfId="0" applyNumberFormat="1" applyFont="1" applyFill="1" applyBorder="1"/>
    <xf numFmtId="3" fontId="20" fillId="0" borderId="16" xfId="0" applyNumberFormat="1" applyFont="1" applyFill="1" applyBorder="1"/>
    <xf numFmtId="3" fontId="21" fillId="0" borderId="23" xfId="0" applyNumberFormat="1" applyFont="1" applyFill="1" applyBorder="1"/>
    <xf numFmtId="3" fontId="20" fillId="0" borderId="21" xfId="0" applyNumberFormat="1" applyFont="1" applyFill="1" applyBorder="1"/>
    <xf numFmtId="3" fontId="21" fillId="9" borderId="25" xfId="0" applyNumberFormat="1" applyFont="1" applyFill="1" applyBorder="1"/>
    <xf numFmtId="3" fontId="21" fillId="9" borderId="33" xfId="0" applyNumberFormat="1" applyFont="1" applyFill="1" applyBorder="1"/>
    <xf numFmtId="0" fontId="21" fillId="0" borderId="19" xfId="0" applyFont="1" applyFill="1" applyBorder="1" applyAlignment="1">
      <alignment horizontal="right" wrapText="1"/>
    </xf>
    <xf numFmtId="0" fontId="21" fillId="0" borderId="11" xfId="0" applyFont="1" applyFill="1" applyBorder="1" applyAlignment="1">
      <alignment horizontal="right" wrapText="1"/>
    </xf>
    <xf numFmtId="0" fontId="21" fillId="0" borderId="18" xfId="0" applyFont="1" applyFill="1" applyBorder="1" applyAlignment="1">
      <alignment horizontal="right" wrapText="1"/>
    </xf>
    <xf numFmtId="0" fontId="21" fillId="9" borderId="11" xfId="0" applyFont="1" applyFill="1" applyBorder="1" applyAlignment="1">
      <alignment wrapText="1"/>
    </xf>
    <xf numFmtId="0" fontId="21" fillId="9" borderId="11" xfId="0" applyFont="1" applyFill="1" applyBorder="1" applyAlignment="1">
      <alignment horizontal="right" wrapText="1"/>
    </xf>
    <xf numFmtId="14" fontId="21" fillId="0" borderId="12" xfId="0" quotePrefix="1" applyNumberFormat="1" applyFont="1" applyFill="1" applyBorder="1" applyAlignment="1">
      <alignment horizontal="right" vertical="center"/>
    </xf>
    <xf numFmtId="4" fontId="21" fillId="0" borderId="0" xfId="30" applyNumberFormat="1" applyFont="1" applyFill="1" applyBorder="1" applyAlignment="1">
      <alignment horizontal="right" vertical="center"/>
    </xf>
    <xf numFmtId="4" fontId="21" fillId="0" borderId="29" xfId="30" applyNumberFormat="1" applyFont="1" applyFill="1" applyBorder="1" applyAlignment="1">
      <alignment horizontal="right" vertical="center"/>
    </xf>
    <xf numFmtId="10" fontId="21" fillId="0" borderId="0" xfId="30" applyNumberFormat="1" applyFont="1" applyFill="1" applyBorder="1" applyAlignment="1">
      <alignment horizontal="right" vertical="center"/>
    </xf>
    <xf numFmtId="9" fontId="21" fillId="0" borderId="0" xfId="30" applyNumberFormat="1" applyFont="1" applyFill="1" applyBorder="1" applyAlignment="1">
      <alignment horizontal="right" vertical="center"/>
    </xf>
    <xf numFmtId="9" fontId="20" fillId="0" borderId="27" xfId="30" applyNumberFormat="1" applyFont="1" applyFill="1" applyBorder="1" applyAlignment="1">
      <alignment horizontal="right" vertical="center"/>
    </xf>
    <xf numFmtId="4" fontId="34" fillId="0" borderId="16" xfId="0" applyNumberFormat="1" applyFont="1" applyFill="1" applyBorder="1" applyAlignment="1">
      <alignment horizontal="right" vertical="center"/>
    </xf>
    <xf numFmtId="3" fontId="21" fillId="0" borderId="14" xfId="0" applyNumberFormat="1" applyFont="1" applyFill="1" applyBorder="1" applyAlignment="1">
      <alignment vertical="center"/>
    </xf>
    <xf numFmtId="14" fontId="21" fillId="12" borderId="19" xfId="0" quotePrefix="1" applyNumberFormat="1" applyFont="1" applyFill="1" applyBorder="1" applyAlignment="1">
      <alignment horizontal="right" vertical="center"/>
    </xf>
    <xf numFmtId="4" fontId="34" fillId="0" borderId="0" xfId="0" applyNumberFormat="1" applyFont="1" applyFill="1" applyBorder="1" applyAlignment="1">
      <alignment horizontal="right" vertical="center"/>
    </xf>
    <xf numFmtId="3" fontId="21" fillId="0" borderId="13" xfId="0" applyNumberFormat="1" applyFont="1" applyFill="1" applyBorder="1" applyAlignment="1">
      <alignment vertical="center"/>
    </xf>
    <xf numFmtId="3" fontId="21" fillId="0" borderId="0" xfId="0" applyNumberFormat="1" applyFont="1" applyFill="1" applyBorder="1"/>
    <xf numFmtId="3" fontId="20" fillId="0" borderId="11" xfId="0" applyNumberFormat="1" applyFont="1" applyFill="1" applyBorder="1"/>
    <xf numFmtId="3" fontId="20" fillId="0" borderId="0" xfId="0" applyNumberFormat="1" applyFont="1" applyFill="1" applyBorder="1"/>
    <xf numFmtId="3" fontId="21" fillId="0" borderId="12" xfId="0" applyNumberFormat="1" applyFont="1" applyFill="1" applyBorder="1"/>
    <xf numFmtId="3" fontId="20" fillId="0" borderId="20" xfId="0" applyNumberFormat="1" applyFont="1" applyFill="1" applyBorder="1"/>
    <xf numFmtId="0" fontId="48" fillId="0" borderId="0" xfId="0" applyFont="1" applyAlignment="1">
      <alignment vertical="top" wrapText="1"/>
    </xf>
    <xf numFmtId="173" fontId="58" fillId="0" borderId="0" xfId="0" applyNumberFormat="1" applyFont="1" applyFill="1" applyBorder="1"/>
    <xf numFmtId="173" fontId="34" fillId="0" borderId="25" xfId="6" applyNumberFormat="1" applyFont="1" applyBorder="1"/>
    <xf numFmtId="173" fontId="34" fillId="0" borderId="33" xfId="6" applyNumberFormat="1" applyFont="1" applyBorder="1"/>
    <xf numFmtId="173" fontId="21" fillId="0" borderId="17" xfId="0" applyNumberFormat="1" applyFont="1" applyBorder="1"/>
    <xf numFmtId="173" fontId="21" fillId="0" borderId="0" xfId="0" applyNumberFormat="1" applyFont="1" applyBorder="1"/>
    <xf numFmtId="173" fontId="21" fillId="0" borderId="17" xfId="0" applyNumberFormat="1" applyFont="1" applyFill="1" applyBorder="1"/>
    <xf numFmtId="173" fontId="21" fillId="0" borderId="0" xfId="0" applyNumberFormat="1" applyFont="1" applyFill="1" applyBorder="1"/>
    <xf numFmtId="173" fontId="34" fillId="0" borderId="0" xfId="6" applyNumberFormat="1" applyFont="1" applyBorder="1"/>
    <xf numFmtId="173" fontId="34" fillId="0" borderId="17" xfId="6" applyNumberFormat="1" applyFont="1" applyBorder="1"/>
    <xf numFmtId="173" fontId="21" fillId="0" borderId="17" xfId="6" applyNumberFormat="1" applyFont="1" applyBorder="1"/>
    <xf numFmtId="173" fontId="21" fillId="0" borderId="0" xfId="6" applyNumberFormat="1" applyFont="1" applyBorder="1"/>
    <xf numFmtId="173" fontId="59" fillId="0" borderId="0" xfId="6" applyNumberFormat="1" applyFont="1" applyBorder="1"/>
    <xf numFmtId="0" fontId="37" fillId="9" borderId="0" xfId="0" applyFont="1" applyFill="1" applyAlignment="1">
      <alignment horizontal="left" vertical="center"/>
    </xf>
    <xf numFmtId="0" fontId="40" fillId="9" borderId="0" xfId="0" applyFont="1" applyFill="1" applyAlignment="1">
      <alignment horizontal="left" vertical="center"/>
    </xf>
    <xf numFmtId="0" fontId="40" fillId="15" borderId="0" xfId="0" applyFont="1" applyFill="1" applyAlignment="1">
      <alignment horizontal="left" vertical="center" indent="3"/>
    </xf>
    <xf numFmtId="0" fontId="21" fillId="9" borderId="0" xfId="0" applyFont="1" applyFill="1" applyAlignment="1">
      <alignment horizontal="left" vertical="center" indent="1"/>
    </xf>
    <xf numFmtId="0" fontId="21" fillId="9" borderId="16" xfId="0" applyFont="1" applyFill="1" applyBorder="1" applyAlignment="1">
      <alignment horizontal="left" vertical="center" indent="1"/>
    </xf>
    <xf numFmtId="0" fontId="51" fillId="9" borderId="0" xfId="0" applyFont="1" applyFill="1" applyBorder="1"/>
    <xf numFmtId="0" fontId="51" fillId="9" borderId="0" xfId="0" applyFont="1" applyFill="1" applyBorder="1" applyAlignment="1">
      <alignment horizontal="right"/>
    </xf>
    <xf numFmtId="0" fontId="51" fillId="9" borderId="0" xfId="0" applyFont="1" applyFill="1" applyBorder="1" applyAlignment="1">
      <alignment horizontal="left"/>
    </xf>
    <xf numFmtId="0" fontId="54" fillId="9" borderId="0" xfId="0" applyFont="1" applyFill="1" applyBorder="1" applyAlignment="1">
      <alignment horizontal="left"/>
    </xf>
    <xf numFmtId="0" fontId="21" fillId="9" borderId="0" xfId="0" applyNumberFormat="1" applyFont="1" applyFill="1"/>
    <xf numFmtId="0" fontId="21" fillId="9" borderId="0" xfId="0" applyFont="1" applyFill="1" applyAlignment="1">
      <alignment horizontal="right"/>
    </xf>
    <xf numFmtId="0" fontId="35" fillId="0" borderId="0" xfId="26" applyFont="1" applyBorder="1" applyAlignment="1">
      <alignment vertical="center"/>
    </xf>
    <xf numFmtId="0" fontId="21" fillId="0" borderId="0" xfId="26" applyFont="1" applyBorder="1" applyAlignment="1">
      <alignment vertical="center"/>
    </xf>
    <xf numFmtId="0" fontId="37" fillId="9" borderId="0" xfId="26" applyFont="1" applyFill="1" applyAlignment="1">
      <alignment horizontal="left" vertical="center"/>
    </xf>
    <xf numFmtId="0" fontId="21" fillId="9" borderId="0" xfId="26" applyFont="1" applyFill="1"/>
    <xf numFmtId="0" fontId="21" fillId="9" borderId="0" xfId="26" applyFont="1" applyFill="1" applyBorder="1"/>
    <xf numFmtId="0" fontId="39" fillId="9" borderId="0" xfId="26" applyFont="1" applyFill="1" applyAlignment="1">
      <alignment horizontal="left" vertical="center"/>
    </xf>
    <xf numFmtId="0" fontId="38" fillId="16" borderId="0" xfId="26" applyFont="1" applyFill="1" applyAlignment="1">
      <alignment horizontal="left" vertical="center" indent="3"/>
    </xf>
    <xf numFmtId="0" fontId="21" fillId="16" borderId="0" xfId="26" applyFont="1" applyFill="1"/>
    <xf numFmtId="0" fontId="21" fillId="16" borderId="0" xfId="26" applyFont="1" applyFill="1" applyBorder="1"/>
    <xf numFmtId="0" fontId="41" fillId="16" borderId="0" xfId="26" applyFont="1" applyFill="1" applyAlignment="1">
      <alignment horizontal="left" vertical="center"/>
    </xf>
    <xf numFmtId="0" fontId="20" fillId="0" borderId="0" xfId="26" applyFont="1" applyBorder="1" applyAlignment="1">
      <alignment vertical="center"/>
    </xf>
    <xf numFmtId="0" fontId="20" fillId="0" borderId="0" xfId="26" applyFont="1" applyAlignment="1">
      <alignment vertical="center"/>
    </xf>
    <xf numFmtId="0" fontId="21" fillId="9" borderId="0" xfId="26" applyFont="1" applyFill="1" applyAlignment="1">
      <alignment vertical="center"/>
    </xf>
    <xf numFmtId="0" fontId="21" fillId="0" borderId="0" xfId="26" applyFont="1" applyAlignment="1">
      <alignment vertical="center"/>
    </xf>
    <xf numFmtId="0" fontId="35" fillId="10" borderId="0" xfId="26" applyFont="1" applyFill="1" applyBorder="1" applyAlignment="1">
      <alignment horizontal="left" vertical="center"/>
    </xf>
    <xf numFmtId="0" fontId="20" fillId="10" borderId="0" xfId="26" applyFont="1" applyFill="1" applyBorder="1" applyAlignment="1">
      <alignment vertical="center"/>
    </xf>
    <xf numFmtId="0" fontId="20" fillId="10" borderId="0" xfId="26" applyFont="1" applyFill="1" applyAlignment="1">
      <alignment vertical="center"/>
    </xf>
    <xf numFmtId="0" fontId="21" fillId="9" borderId="0" xfId="26" applyFont="1" applyFill="1" applyBorder="1" applyAlignment="1">
      <alignment vertical="center"/>
    </xf>
    <xf numFmtId="0" fontId="54" fillId="9" borderId="0" xfId="26" applyFont="1" applyFill="1" applyBorder="1" applyAlignment="1">
      <alignment vertical="center"/>
    </xf>
    <xf numFmtId="0" fontId="54" fillId="9" borderId="0" xfId="26" applyFont="1" applyFill="1" applyBorder="1"/>
    <xf numFmtId="0" fontId="55" fillId="9" borderId="0" xfId="26" applyFont="1" applyFill="1" applyBorder="1"/>
    <xf numFmtId="0" fontId="21" fillId="9" borderId="12" xfId="26" applyFont="1" applyFill="1" applyBorder="1" applyAlignment="1">
      <alignment vertical="center"/>
    </xf>
    <xf numFmtId="14" fontId="21" fillId="12" borderId="24" xfId="26" quotePrefix="1" applyNumberFormat="1" applyFont="1" applyFill="1" applyBorder="1" applyAlignment="1">
      <alignment horizontal="right" vertical="center"/>
    </xf>
    <xf numFmtId="14" fontId="21" fillId="9" borderId="23" xfId="26" quotePrefix="1" applyNumberFormat="1" applyFont="1" applyFill="1" applyBorder="1" applyAlignment="1">
      <alignment horizontal="right" vertical="center"/>
    </xf>
    <xf numFmtId="3" fontId="21" fillId="12" borderId="17" xfId="26" applyNumberFormat="1" applyFont="1" applyFill="1" applyBorder="1" applyAlignment="1">
      <alignment horizontal="right" vertical="center"/>
    </xf>
    <xf numFmtId="3" fontId="21" fillId="9" borderId="16" xfId="26" applyNumberFormat="1" applyFont="1" applyFill="1" applyBorder="1" applyAlignment="1">
      <alignment horizontal="right" vertical="center"/>
    </xf>
    <xf numFmtId="3" fontId="21" fillId="12" borderId="0" xfId="26" applyNumberFormat="1" applyFont="1" applyFill="1" applyBorder="1" applyAlignment="1">
      <alignment horizontal="right" vertical="center"/>
    </xf>
    <xf numFmtId="3" fontId="21" fillId="9" borderId="0" xfId="26" applyNumberFormat="1" applyFont="1" applyFill="1" applyBorder="1" applyAlignment="1">
      <alignment horizontal="right" vertical="center"/>
    </xf>
    <xf numFmtId="0" fontId="54" fillId="9" borderId="0" xfId="26" applyFont="1" applyFill="1"/>
    <xf numFmtId="0" fontId="55" fillId="9" borderId="0" xfId="26" applyFont="1" applyFill="1"/>
    <xf numFmtId="3" fontId="54" fillId="9" borderId="0" xfId="26" applyNumberFormat="1" applyFont="1" applyFill="1"/>
    <xf numFmtId="3" fontId="21" fillId="9" borderId="0" xfId="26" applyNumberFormat="1" applyFont="1" applyFill="1"/>
    <xf numFmtId="3" fontId="21" fillId="12" borderId="24" xfId="26" applyNumberFormat="1" applyFont="1" applyFill="1" applyBorder="1" applyAlignment="1">
      <alignment horizontal="right" vertical="center"/>
    </xf>
    <xf numFmtId="3" fontId="21" fillId="9" borderId="23" xfId="26" applyNumberFormat="1" applyFont="1" applyFill="1" applyBorder="1" applyAlignment="1">
      <alignment horizontal="right" vertical="center"/>
    </xf>
    <xf numFmtId="3" fontId="21" fillId="12" borderId="12" xfId="26" applyNumberFormat="1" applyFont="1" applyFill="1" applyBorder="1" applyAlignment="1">
      <alignment horizontal="right" vertical="center"/>
    </xf>
    <xf numFmtId="3" fontId="21" fillId="9" borderId="12" xfId="26" applyNumberFormat="1" applyFont="1" applyFill="1" applyBorder="1" applyAlignment="1">
      <alignment horizontal="right" vertical="center"/>
    </xf>
    <xf numFmtId="0" fontId="54" fillId="0" borderId="0" xfId="26" applyFont="1" applyFill="1" applyAlignment="1">
      <alignment vertical="center"/>
    </xf>
    <xf numFmtId="0" fontId="36" fillId="9" borderId="0" xfId="26" applyFont="1" applyFill="1" applyBorder="1" applyAlignment="1">
      <alignment vertical="center"/>
    </xf>
    <xf numFmtId="0" fontId="21" fillId="9" borderId="0" xfId="26" quotePrefix="1" applyFont="1" applyFill="1" applyBorder="1" applyAlignment="1">
      <alignment vertical="center"/>
    </xf>
    <xf numFmtId="0" fontId="21" fillId="9" borderId="12" xfId="26" quotePrefix="1" applyFont="1" applyFill="1" applyBorder="1" applyAlignment="1">
      <alignment vertical="center"/>
    </xf>
    <xf numFmtId="0" fontId="21" fillId="9" borderId="0" xfId="26" applyFont="1" applyFill="1" applyBorder="1" applyAlignment="1">
      <alignment horizontal="left" vertical="center" indent="1"/>
    </xf>
    <xf numFmtId="3" fontId="21" fillId="12" borderId="25" xfId="26" applyNumberFormat="1" applyFont="1" applyFill="1" applyBorder="1" applyAlignment="1">
      <alignment horizontal="right" vertical="center"/>
    </xf>
    <xf numFmtId="0" fontId="51" fillId="0" borderId="0" xfId="26" applyFont="1" applyFill="1" applyAlignment="1">
      <alignment vertical="center"/>
    </xf>
    <xf numFmtId="0" fontId="51" fillId="9" borderId="0" xfId="26" applyFont="1" applyFill="1"/>
    <xf numFmtId="0" fontId="60" fillId="9" borderId="0" xfId="26" applyFont="1" applyFill="1"/>
    <xf numFmtId="0" fontId="51" fillId="9" borderId="0" xfId="26" applyFont="1" applyFill="1" applyAlignment="1">
      <alignment vertical="center"/>
    </xf>
    <xf numFmtId="0" fontId="54" fillId="9" borderId="0" xfId="26" applyFont="1" applyFill="1" applyAlignment="1">
      <alignment vertical="center"/>
    </xf>
    <xf numFmtId="0" fontId="20" fillId="9" borderId="20" xfId="26" applyFont="1" applyFill="1" applyBorder="1" applyAlignment="1">
      <alignment vertical="center"/>
    </xf>
    <xf numFmtId="3" fontId="20" fillId="12" borderId="22" xfId="26" applyNumberFormat="1" applyFont="1" applyFill="1" applyBorder="1" applyAlignment="1">
      <alignment horizontal="right" vertical="center"/>
    </xf>
    <xf numFmtId="3" fontId="20" fillId="9" borderId="21" xfId="26" applyNumberFormat="1" applyFont="1" applyFill="1" applyBorder="1" applyAlignment="1">
      <alignment horizontal="right" vertical="center"/>
    </xf>
    <xf numFmtId="3" fontId="20" fillId="12" borderId="20" xfId="26" applyNumberFormat="1" applyFont="1" applyFill="1" applyBorder="1" applyAlignment="1">
      <alignment horizontal="right" vertical="center"/>
    </xf>
    <xf numFmtId="3" fontId="20" fillId="9" borderId="20" xfId="26" applyNumberFormat="1" applyFont="1" applyFill="1" applyBorder="1" applyAlignment="1">
      <alignment horizontal="right" vertical="center"/>
    </xf>
    <xf numFmtId="0" fontId="54" fillId="0" borderId="0" xfId="26" applyFont="1" applyFill="1"/>
    <xf numFmtId="0" fontId="21" fillId="0" borderId="0" xfId="26" applyFont="1" applyFill="1" applyBorder="1" applyAlignment="1">
      <alignment vertical="center" wrapText="1"/>
    </xf>
    <xf numFmtId="0" fontId="21" fillId="0" borderId="0" xfId="26" applyFont="1" applyFill="1" applyBorder="1" applyAlignment="1">
      <alignment vertical="center"/>
    </xf>
    <xf numFmtId="3" fontId="21" fillId="0" borderId="0" xfId="26" applyNumberFormat="1" applyFont="1" applyFill="1" applyBorder="1" applyAlignment="1">
      <alignment horizontal="right" vertical="center"/>
    </xf>
    <xf numFmtId="3" fontId="21" fillId="0" borderId="0" xfId="26" applyNumberFormat="1" applyFont="1" applyAlignment="1">
      <alignment vertical="center"/>
    </xf>
    <xf numFmtId="168" fontId="21" fillId="0" borderId="0" xfId="26" applyNumberFormat="1" applyFont="1" applyAlignment="1">
      <alignment vertical="center"/>
    </xf>
    <xf numFmtId="0" fontId="54" fillId="0" borderId="0" xfId="26" applyFont="1" applyFill="1" applyBorder="1" applyAlignment="1">
      <alignment vertical="center"/>
    </xf>
    <xf numFmtId="3" fontId="51" fillId="0" borderId="0" xfId="26" applyNumberFormat="1" applyFont="1" applyFill="1" applyBorder="1" applyAlignment="1">
      <alignment horizontal="right" vertical="center"/>
    </xf>
    <xf numFmtId="3" fontId="54" fillId="0" borderId="0" xfId="26" applyNumberFormat="1" applyFont="1" applyFill="1" applyBorder="1" applyAlignment="1">
      <alignment horizontal="right" vertical="center"/>
    </xf>
    <xf numFmtId="0" fontId="51" fillId="0" borderId="0" xfId="26" applyFont="1" applyFill="1" applyBorder="1" applyAlignment="1">
      <alignment vertical="center"/>
    </xf>
    <xf numFmtId="0" fontId="51" fillId="0" borderId="0" xfId="26" applyFont="1" applyFill="1" applyBorder="1" applyAlignment="1">
      <alignment horizontal="left" vertical="center"/>
    </xf>
    <xf numFmtId="0" fontId="61" fillId="0" borderId="0" xfId="26" applyFont="1" applyFill="1" applyBorder="1" applyAlignment="1">
      <alignment horizontal="left" vertical="center"/>
    </xf>
    <xf numFmtId="3" fontId="54" fillId="9" borderId="0" xfId="26" applyNumberFormat="1" applyFont="1" applyFill="1" applyBorder="1" applyAlignment="1">
      <alignment horizontal="right" vertical="center"/>
    </xf>
    <xf numFmtId="0" fontId="54" fillId="9" borderId="0" xfId="26" applyFont="1" applyFill="1" applyBorder="1" applyAlignment="1">
      <alignment horizontal="right"/>
    </xf>
    <xf numFmtId="0" fontId="62" fillId="9" borderId="0" xfId="26" applyFont="1" applyFill="1" applyBorder="1"/>
    <xf numFmtId="0" fontId="63" fillId="9" borderId="0" xfId="26" applyFont="1" applyFill="1" applyBorder="1" applyAlignment="1">
      <alignment vertical="center"/>
    </xf>
    <xf numFmtId="0" fontId="63" fillId="9" borderId="0" xfId="26" applyFont="1" applyFill="1" applyBorder="1" applyAlignment="1">
      <alignment horizontal="right" vertical="center"/>
    </xf>
    <xf numFmtId="0" fontId="54" fillId="9" borderId="0" xfId="26" applyFont="1" applyFill="1" applyBorder="1" applyAlignment="1">
      <alignment horizontal="center" vertical="center"/>
    </xf>
    <xf numFmtId="3" fontId="54" fillId="9" borderId="0" xfId="26" quotePrefix="1" applyNumberFormat="1" applyFont="1" applyFill="1" applyBorder="1" applyAlignment="1">
      <alignment horizontal="right" vertical="center"/>
    </xf>
    <xf numFmtId="49" fontId="54" fillId="9" borderId="0" xfId="26" applyNumberFormat="1" applyFont="1" applyFill="1" applyBorder="1" applyAlignment="1">
      <alignment horizontal="right" vertical="center"/>
    </xf>
    <xf numFmtId="0" fontId="54" fillId="9" borderId="0" xfId="26" applyFont="1" applyFill="1" applyAlignment="1">
      <alignment horizontal="right"/>
    </xf>
    <xf numFmtId="3" fontId="64" fillId="9" borderId="0" xfId="26" applyNumberFormat="1" applyFont="1" applyFill="1"/>
    <xf numFmtId="0" fontId="20" fillId="9" borderId="11" xfId="26" applyFont="1" applyFill="1" applyBorder="1" applyAlignment="1">
      <alignment horizontal="left" vertical="center"/>
    </xf>
    <xf numFmtId="3" fontId="20" fillId="12" borderId="19" xfId="26" applyNumberFormat="1" applyFont="1" applyFill="1" applyBorder="1" applyAlignment="1">
      <alignment horizontal="right" vertical="center"/>
    </xf>
    <xf numFmtId="3" fontId="20" fillId="9" borderId="18" xfId="26" applyNumberFormat="1" applyFont="1" applyFill="1" applyBorder="1" applyAlignment="1">
      <alignment horizontal="right" vertical="center"/>
    </xf>
    <xf numFmtId="0" fontId="20" fillId="9" borderId="0" xfId="26" applyFont="1" applyFill="1"/>
    <xf numFmtId="0" fontId="21" fillId="9" borderId="12" xfId="26" applyFont="1" applyFill="1" applyBorder="1" applyAlignment="1">
      <alignment horizontal="left" vertical="center" indent="1"/>
    </xf>
    <xf numFmtId="0" fontId="21" fillId="9" borderId="0" xfId="26" applyFont="1" applyFill="1" applyBorder="1" applyAlignment="1">
      <alignment horizontal="left" vertical="center"/>
    </xf>
    <xf numFmtId="0" fontId="21" fillId="9" borderId="11" xfId="26" applyFont="1" applyFill="1" applyBorder="1" applyAlignment="1">
      <alignment horizontal="left" vertical="center"/>
    </xf>
    <xf numFmtId="3" fontId="21" fillId="12" borderId="19" xfId="26" applyNumberFormat="1" applyFont="1" applyFill="1" applyBorder="1" applyAlignment="1">
      <alignment horizontal="right" vertical="center"/>
    </xf>
    <xf numFmtId="3" fontId="21" fillId="9" borderId="18" xfId="26" applyNumberFormat="1" applyFont="1" applyFill="1" applyBorder="1" applyAlignment="1">
      <alignment horizontal="right" vertical="center"/>
    </xf>
    <xf numFmtId="0" fontId="20" fillId="9" borderId="11" xfId="26" applyFont="1" applyFill="1" applyBorder="1" applyAlignment="1">
      <alignment vertical="center"/>
    </xf>
    <xf numFmtId="0" fontId="20" fillId="9" borderId="27" xfId="26" applyFont="1" applyFill="1" applyBorder="1" applyAlignment="1">
      <alignment vertical="center"/>
    </xf>
    <xf numFmtId="3" fontId="20" fillId="12" borderId="26" xfId="26" applyNumberFormat="1" applyFont="1" applyFill="1" applyBorder="1" applyAlignment="1">
      <alignment horizontal="right" vertical="center"/>
    </xf>
    <xf numFmtId="3" fontId="20" fillId="9" borderId="42" xfId="26" applyNumberFormat="1" applyFont="1" applyFill="1" applyBorder="1" applyAlignment="1">
      <alignment horizontal="right" vertical="center"/>
    </xf>
    <xf numFmtId="3" fontId="63" fillId="9" borderId="0" xfId="26" applyNumberFormat="1" applyFont="1" applyFill="1" applyBorder="1" applyAlignment="1">
      <alignment horizontal="right" vertical="center"/>
    </xf>
    <xf numFmtId="0" fontId="65" fillId="9" borderId="0" xfId="0" applyFont="1" applyFill="1" applyBorder="1" applyAlignment="1">
      <alignment vertical="center"/>
    </xf>
    <xf numFmtId="0" fontId="66" fillId="9" borderId="0" xfId="0" applyFont="1" applyFill="1" applyBorder="1" applyAlignment="1">
      <alignment vertical="center"/>
    </xf>
    <xf numFmtId="0" fontId="67" fillId="9" borderId="0" xfId="0" applyFont="1" applyFill="1" applyAlignment="1">
      <alignment horizontal="left" vertical="center"/>
    </xf>
    <xf numFmtId="0" fontId="68" fillId="17" borderId="0" xfId="0" applyFont="1" applyFill="1" applyAlignment="1">
      <alignment horizontal="left" vertical="center" indent="3"/>
    </xf>
    <xf numFmtId="0" fontId="21" fillId="17" borderId="0" xfId="0" applyFont="1" applyFill="1"/>
    <xf numFmtId="0" fontId="21" fillId="17" borderId="0" xfId="0" applyFont="1" applyFill="1" applyBorder="1"/>
    <xf numFmtId="0" fontId="65" fillId="17" borderId="0" xfId="0" applyFont="1" applyFill="1" applyBorder="1" applyAlignment="1">
      <alignment horizontal="left" vertical="center"/>
    </xf>
    <xf numFmtId="0" fontId="69" fillId="9" borderId="43" xfId="0" applyFont="1" applyFill="1" applyBorder="1" applyAlignment="1">
      <alignment vertical="center"/>
    </xf>
    <xf numFmtId="0" fontId="70" fillId="9" borderId="44" xfId="0" applyFont="1" applyFill="1" applyBorder="1" applyAlignment="1">
      <alignment horizontal="right" vertical="center" wrapText="1"/>
    </xf>
    <xf numFmtId="0" fontId="70" fillId="9" borderId="45" xfId="0" applyFont="1" applyFill="1" applyBorder="1" applyAlignment="1">
      <alignment horizontal="right" vertical="center" wrapText="1"/>
    </xf>
    <xf numFmtId="0" fontId="52" fillId="9" borderId="46" xfId="0" applyFont="1" applyFill="1" applyBorder="1" applyAlignment="1"/>
    <xf numFmtId="0" fontId="70" fillId="9" borderId="47" xfId="0" applyFont="1" applyFill="1" applyBorder="1" applyAlignment="1">
      <alignment horizontal="right" wrapText="1"/>
    </xf>
    <xf numFmtId="0" fontId="70" fillId="9" borderId="48" xfId="0" applyFont="1" applyFill="1" applyBorder="1" applyAlignment="1">
      <alignment horizontal="right" wrapText="1"/>
    </xf>
    <xf numFmtId="0" fontId="21" fillId="9" borderId="49" xfId="0" applyFont="1" applyFill="1" applyBorder="1"/>
    <xf numFmtId="170" fontId="21" fillId="0" borderId="50" xfId="0" applyNumberFormat="1" applyFont="1" applyFill="1" applyBorder="1"/>
    <xf numFmtId="0" fontId="52" fillId="9" borderId="51" xfId="0" applyFont="1" applyFill="1" applyBorder="1" applyAlignment="1">
      <alignment horizontal="left" vertical="center" indent="1"/>
    </xf>
    <xf numFmtId="170" fontId="52" fillId="9" borderId="52" xfId="72" applyNumberFormat="1" applyFont="1" applyFill="1" applyBorder="1" applyAlignment="1">
      <alignment horizontal="right" vertical="center"/>
    </xf>
    <xf numFmtId="0" fontId="21" fillId="9" borderId="51" xfId="0" applyFont="1" applyFill="1" applyBorder="1"/>
    <xf numFmtId="0" fontId="21" fillId="9" borderId="53" xfId="0" applyFont="1" applyFill="1" applyBorder="1"/>
    <xf numFmtId="0" fontId="20" fillId="9" borderId="54" xfId="0" applyFont="1" applyFill="1" applyBorder="1"/>
    <xf numFmtId="170" fontId="20" fillId="9" borderId="55" xfId="0" applyNumberFormat="1" applyFont="1" applyFill="1" applyBorder="1"/>
    <xf numFmtId="170" fontId="20" fillId="9" borderId="56" xfId="0" applyNumberFormat="1" applyFont="1" applyFill="1" applyBorder="1"/>
    <xf numFmtId="0" fontId="20" fillId="0" borderId="0" xfId="0" applyFont="1" applyFill="1" applyBorder="1"/>
    <xf numFmtId="0" fontId="32" fillId="0" borderId="0" xfId="0" applyFont="1" applyFill="1" applyBorder="1"/>
    <xf numFmtId="0" fontId="71" fillId="17" borderId="0" xfId="0" applyFont="1" applyFill="1" applyBorder="1" applyAlignment="1">
      <alignment horizontal="left" vertical="center"/>
    </xf>
    <xf numFmtId="0" fontId="21" fillId="9" borderId="43" xfId="0" applyFont="1" applyFill="1" applyBorder="1"/>
    <xf numFmtId="0" fontId="70" fillId="9" borderId="57" xfId="0" applyFont="1" applyFill="1" applyBorder="1" applyAlignment="1">
      <alignment horizontal="center" vertical="center" wrapText="1"/>
    </xf>
    <xf numFmtId="0" fontId="52" fillId="9" borderId="58" xfId="0" applyFont="1" applyFill="1" applyBorder="1" applyAlignment="1"/>
    <xf numFmtId="0" fontId="70" fillId="9" borderId="59" xfId="0" applyFont="1" applyFill="1" applyBorder="1" applyAlignment="1">
      <alignment horizontal="right" wrapText="1"/>
    </xf>
    <xf numFmtId="170" fontId="21" fillId="9" borderId="60" xfId="0" applyNumberFormat="1" applyFont="1" applyFill="1" applyBorder="1"/>
    <xf numFmtId="170" fontId="21" fillId="0" borderId="61" xfId="0" applyNumberFormat="1" applyFont="1" applyFill="1" applyBorder="1"/>
    <xf numFmtId="170" fontId="21" fillId="18" borderId="62" xfId="0" applyNumberFormat="1" applyFont="1" applyFill="1" applyBorder="1"/>
    <xf numFmtId="170" fontId="21" fillId="9" borderId="61" xfId="0" applyNumberFormat="1" applyFont="1" applyFill="1" applyBorder="1"/>
    <xf numFmtId="0" fontId="20" fillId="9" borderId="63" xfId="0" applyFont="1" applyFill="1" applyBorder="1"/>
    <xf numFmtId="170" fontId="20" fillId="9" borderId="64" xfId="0" applyNumberFormat="1" applyFont="1" applyFill="1" applyBorder="1"/>
    <xf numFmtId="0" fontId="32" fillId="0" borderId="0" xfId="0" applyFont="1" applyFill="1"/>
    <xf numFmtId="0" fontId="65" fillId="9" borderId="0" xfId="27" applyFont="1" applyFill="1" applyBorder="1" applyAlignment="1">
      <alignment vertical="center"/>
    </xf>
    <xf numFmtId="0" fontId="66" fillId="9" borderId="0" xfId="27" applyFont="1" applyFill="1" applyBorder="1" applyAlignment="1">
      <alignment vertical="center"/>
    </xf>
    <xf numFmtId="0" fontId="129" fillId="9" borderId="0" xfId="27" applyFont="1" applyFill="1" applyBorder="1" applyAlignment="1">
      <alignment vertical="center"/>
    </xf>
    <xf numFmtId="0" fontId="67" fillId="9" borderId="0" xfId="27" applyFont="1" applyFill="1" applyAlignment="1">
      <alignment horizontal="left" vertical="center"/>
    </xf>
    <xf numFmtId="0" fontId="50" fillId="9" borderId="0" xfId="27" applyFont="1" applyFill="1"/>
    <xf numFmtId="0" fontId="68" fillId="17" borderId="0" xfId="27" applyFont="1" applyFill="1" applyAlignment="1">
      <alignment horizontal="left" vertical="center" indent="3"/>
    </xf>
    <xf numFmtId="0" fontId="21" fillId="17" borderId="0" xfId="27" applyFont="1" applyFill="1"/>
    <xf numFmtId="0" fontId="21" fillId="17" borderId="0" xfId="27" applyFont="1" applyFill="1" applyBorder="1"/>
    <xf numFmtId="0" fontId="20" fillId="9" borderId="0" xfId="27" applyFont="1" applyFill="1" applyBorder="1" applyAlignment="1">
      <alignment vertical="center"/>
    </xf>
    <xf numFmtId="0" fontId="50" fillId="9" borderId="0" xfId="27" applyFont="1" applyFill="1" applyAlignment="1">
      <alignment vertical="center"/>
    </xf>
    <xf numFmtId="0" fontId="21" fillId="9" borderId="0" xfId="27" applyFont="1" applyFill="1" applyAlignment="1">
      <alignment vertical="center"/>
    </xf>
    <xf numFmtId="0" fontId="65" fillId="17" borderId="0" xfId="27" applyFont="1" applyFill="1" applyBorder="1" applyAlignment="1">
      <alignment horizontal="left" vertical="center"/>
    </xf>
    <xf numFmtId="0" fontId="21" fillId="9" borderId="0" xfId="27" applyFont="1" applyFill="1" applyBorder="1" applyAlignment="1">
      <alignment vertical="center"/>
    </xf>
    <xf numFmtId="0" fontId="69" fillId="9" borderId="85" xfId="27" applyFont="1" applyFill="1" applyBorder="1" applyAlignment="1">
      <alignment vertical="center"/>
    </xf>
    <xf numFmtId="0" fontId="70" fillId="9" borderId="86" xfId="27" applyFont="1" applyFill="1" applyBorder="1" applyAlignment="1">
      <alignment horizontal="right" vertical="center" wrapText="1"/>
    </xf>
    <xf numFmtId="0" fontId="52" fillId="9" borderId="87" xfId="27" applyFont="1" applyFill="1" applyBorder="1" applyAlignment="1"/>
    <xf numFmtId="0" fontId="70" fillId="9" borderId="88" xfId="27" applyFont="1" applyFill="1" applyBorder="1" applyAlignment="1">
      <alignment horizontal="right" wrapText="1"/>
    </xf>
    <xf numFmtId="0" fontId="21" fillId="9" borderId="0" xfId="27" applyFont="1" applyFill="1" applyBorder="1" applyAlignment="1">
      <alignment vertical="top"/>
    </xf>
    <xf numFmtId="0" fontId="21" fillId="9" borderId="0" xfId="27" applyFont="1" applyFill="1" applyAlignment="1">
      <alignment vertical="top"/>
    </xf>
    <xf numFmtId="170" fontId="52" fillId="9" borderId="89" xfId="72" applyNumberFormat="1" applyFont="1" applyFill="1" applyBorder="1" applyAlignment="1">
      <alignment horizontal="right" vertical="center"/>
    </xf>
    <xf numFmtId="170" fontId="21" fillId="9" borderId="0" xfId="27" applyNumberFormat="1" applyFont="1" applyFill="1"/>
    <xf numFmtId="0" fontId="52" fillId="9" borderId="0" xfId="27" applyFont="1" applyFill="1" applyBorder="1" applyAlignment="1">
      <alignment horizontal="left" vertical="center" indent="1"/>
    </xf>
    <xf numFmtId="170" fontId="52" fillId="9" borderId="90" xfId="72" applyNumberFormat="1" applyFont="1" applyFill="1" applyBorder="1" applyAlignment="1">
      <alignment horizontal="right" vertical="center"/>
    </xf>
    <xf numFmtId="170" fontId="52" fillId="9" borderId="90" xfId="72" applyNumberFormat="1" applyFont="1" applyFill="1" applyBorder="1" applyAlignment="1">
      <alignment vertical="center"/>
    </xf>
    <xf numFmtId="170" fontId="130" fillId="9" borderId="90" xfId="72" applyNumberFormat="1" applyFont="1" applyFill="1" applyBorder="1" applyAlignment="1">
      <alignment vertical="center"/>
    </xf>
    <xf numFmtId="170" fontId="36" fillId="9" borderId="90" xfId="27" applyNumberFormat="1" applyFont="1" applyFill="1" applyBorder="1"/>
    <xf numFmtId="170" fontId="21" fillId="9" borderId="90" xfId="27" applyNumberFormat="1" applyFont="1" applyFill="1" applyBorder="1"/>
    <xf numFmtId="0" fontId="20" fillId="9" borderId="0" xfId="27" applyFont="1" applyFill="1" applyBorder="1"/>
    <xf numFmtId="0" fontId="20" fillId="9" borderId="0" xfId="27" applyFont="1" applyFill="1"/>
    <xf numFmtId="0" fontId="20" fillId="9" borderId="63" xfId="27" applyFont="1" applyFill="1" applyBorder="1"/>
    <xf numFmtId="170" fontId="20" fillId="9" borderId="91" xfId="27" applyNumberFormat="1" applyFont="1" applyFill="1" applyBorder="1"/>
    <xf numFmtId="170" fontId="20" fillId="18" borderId="91" xfId="27" applyNumberFormat="1" applyFont="1" applyFill="1" applyBorder="1"/>
    <xf numFmtId="0" fontId="50" fillId="0" borderId="0" xfId="27" applyFont="1" applyFill="1" applyBorder="1"/>
    <xf numFmtId="0" fontId="50" fillId="9" borderId="0" xfId="27" applyFont="1" applyFill="1" applyBorder="1"/>
    <xf numFmtId="0" fontId="21" fillId="9" borderId="85" xfId="27" applyFont="1" applyFill="1" applyBorder="1"/>
    <xf numFmtId="0" fontId="50" fillId="9" borderId="0" xfId="27" applyFont="1" applyFill="1" applyBorder="1" applyAlignment="1">
      <alignment vertical="top"/>
    </xf>
    <xf numFmtId="0" fontId="20" fillId="9" borderId="0" xfId="27" applyFont="1" applyFill="1" applyAlignment="1">
      <alignment vertical="top"/>
    </xf>
    <xf numFmtId="0" fontId="52" fillId="9" borderId="0" xfId="27" applyFont="1" applyFill="1" applyBorder="1" applyAlignment="1">
      <alignment vertical="center"/>
    </xf>
    <xf numFmtId="171" fontId="52" fillId="9" borderId="90" xfId="27" applyNumberFormat="1" applyFont="1" applyFill="1" applyBorder="1" applyAlignment="1">
      <alignment horizontal="right" vertical="center" wrapText="1"/>
    </xf>
    <xf numFmtId="171" fontId="52" fillId="9" borderId="89" xfId="27" applyNumberFormat="1" applyFont="1" applyFill="1" applyBorder="1" applyAlignment="1">
      <alignment horizontal="right" vertical="center" wrapText="1"/>
    </xf>
    <xf numFmtId="0" fontId="52" fillId="9" borderId="90" xfId="27" applyFont="1" applyFill="1" applyBorder="1" applyAlignment="1">
      <alignment horizontal="right" vertical="center" wrapText="1"/>
    </xf>
    <xf numFmtId="171" fontId="20" fillId="9" borderId="91" xfId="27" applyNumberFormat="1" applyFont="1" applyFill="1" applyBorder="1"/>
    <xf numFmtId="0" fontId="49" fillId="9" borderId="0" xfId="27" applyFont="1" applyFill="1" applyBorder="1"/>
    <xf numFmtId="171" fontId="52" fillId="0" borderId="89" xfId="27" applyNumberFormat="1" applyFont="1" applyFill="1" applyBorder="1" applyAlignment="1">
      <alignment horizontal="right" vertical="center" wrapText="1"/>
    </xf>
    <xf numFmtId="170" fontId="20" fillId="0" borderId="91" xfId="27" applyNumberFormat="1" applyFont="1" applyFill="1" applyBorder="1"/>
    <xf numFmtId="171" fontId="20" fillId="0" borderId="91" xfId="27" applyNumberFormat="1" applyFont="1" applyFill="1" applyBorder="1"/>
    <xf numFmtId="0" fontId="20" fillId="0" borderId="0" xfId="27" applyFont="1" applyFill="1" applyBorder="1"/>
    <xf numFmtId="171" fontId="21" fillId="9" borderId="90" xfId="27" applyNumberFormat="1" applyFont="1" applyFill="1" applyBorder="1"/>
    <xf numFmtId="0" fontId="39" fillId="9" borderId="0" xfId="26" applyFont="1" applyFill="1" applyAlignment="1">
      <alignment horizontal="right" vertical="center"/>
    </xf>
    <xf numFmtId="0" fontId="38" fillId="15" borderId="0" xfId="26" applyFont="1" applyFill="1" applyAlignment="1">
      <alignment horizontal="left" vertical="center" indent="3"/>
    </xf>
    <xf numFmtId="0" fontId="21" fillId="15" borderId="0" xfId="26" applyFont="1" applyFill="1"/>
    <xf numFmtId="0" fontId="21" fillId="15" borderId="0" xfId="26" applyFont="1" applyFill="1" applyBorder="1"/>
    <xf numFmtId="0" fontId="41" fillId="15" borderId="0" xfId="26" applyFont="1" applyFill="1" applyAlignment="1">
      <alignment horizontal="left" vertical="center"/>
    </xf>
    <xf numFmtId="0" fontId="21" fillId="0" borderId="0" xfId="26" applyFont="1" applyFill="1" applyAlignment="1">
      <alignment vertical="center"/>
    </xf>
    <xf numFmtId="0" fontId="35" fillId="15" borderId="0" xfId="26" applyFont="1" applyFill="1" applyBorder="1" applyAlignment="1">
      <alignment horizontal="left" vertical="center"/>
    </xf>
    <xf numFmtId="0" fontId="20" fillId="15" borderId="0" xfId="26" applyFont="1" applyFill="1" applyBorder="1" applyAlignment="1">
      <alignment vertical="center"/>
    </xf>
    <xf numFmtId="0" fontId="20" fillId="15" borderId="0" xfId="26" applyFont="1" applyFill="1" applyAlignment="1">
      <alignment vertical="center"/>
    </xf>
    <xf numFmtId="0" fontId="21" fillId="15" borderId="0" xfId="26" applyFont="1" applyFill="1" applyAlignment="1">
      <alignment vertical="center"/>
    </xf>
    <xf numFmtId="0" fontId="33" fillId="9" borderId="92" xfId="26" applyFont="1" applyFill="1" applyBorder="1" applyAlignment="1">
      <alignment vertical="center"/>
    </xf>
    <xf numFmtId="0" fontId="34" fillId="12" borderId="37" xfId="26" applyFont="1" applyFill="1" applyBorder="1" applyAlignment="1">
      <alignment horizontal="right" vertical="center"/>
    </xf>
    <xf numFmtId="0" fontId="34" fillId="9" borderId="38" xfId="26" applyFont="1" applyFill="1" applyBorder="1" applyAlignment="1">
      <alignment horizontal="right" vertical="center"/>
    </xf>
    <xf numFmtId="0" fontId="34" fillId="9" borderId="0" xfId="26" applyFont="1" applyFill="1" applyBorder="1" applyAlignment="1">
      <alignment horizontal="right" vertical="center"/>
    </xf>
    <xf numFmtId="0" fontId="34" fillId="9" borderId="92" xfId="26" applyFont="1" applyFill="1" applyBorder="1" applyAlignment="1">
      <alignment horizontal="right" vertical="center"/>
    </xf>
    <xf numFmtId="0" fontId="21" fillId="0" borderId="92" xfId="26" applyFont="1" applyFill="1" applyBorder="1" applyAlignment="1">
      <alignment vertical="center"/>
    </xf>
    <xf numFmtId="0" fontId="34" fillId="0" borderId="92" xfId="26" applyFont="1" applyFill="1" applyBorder="1" applyAlignment="1">
      <alignment horizontal="right" vertical="center"/>
    </xf>
    <xf numFmtId="0" fontId="34" fillId="0" borderId="0" xfId="26" applyFont="1" applyFill="1" applyBorder="1" applyAlignment="1">
      <alignment horizontal="right" vertical="center"/>
    </xf>
    <xf numFmtId="0" fontId="34" fillId="0" borderId="38" xfId="26" applyFont="1" applyFill="1" applyBorder="1" applyAlignment="1">
      <alignment horizontal="right" vertical="center"/>
    </xf>
    <xf numFmtId="0" fontId="21" fillId="0" borderId="93" xfId="26" applyFont="1" applyFill="1" applyBorder="1" applyAlignment="1">
      <alignment vertical="center"/>
    </xf>
    <xf numFmtId="0" fontId="34" fillId="12" borderId="94" xfId="26" applyFont="1" applyFill="1" applyBorder="1" applyAlignment="1">
      <alignment horizontal="right" vertical="center"/>
    </xf>
    <xf numFmtId="0" fontId="34" fillId="0" borderId="95" xfId="26" applyFont="1" applyFill="1" applyBorder="1" applyAlignment="1">
      <alignment horizontal="right" vertical="center"/>
    </xf>
    <xf numFmtId="0" fontId="34" fillId="0" borderId="96" xfId="26" applyFont="1" applyFill="1" applyBorder="1" applyAlignment="1">
      <alignment horizontal="right" vertical="center"/>
    </xf>
    <xf numFmtId="0" fontId="34" fillId="0" borderId="93" xfId="26" applyFont="1" applyFill="1" applyBorder="1" applyAlignment="1">
      <alignment horizontal="right" vertical="center"/>
    </xf>
    <xf numFmtId="0" fontId="21" fillId="0" borderId="97" xfId="26" applyFont="1" applyBorder="1" applyAlignment="1">
      <alignment horizontal="left" vertical="center" indent="1"/>
    </xf>
    <xf numFmtId="168" fontId="21" fillId="12" borderId="98" xfId="11" applyNumberFormat="1" applyFont="1" applyFill="1" applyBorder="1" applyAlignment="1">
      <alignment vertical="center"/>
    </xf>
    <xf numFmtId="168" fontId="21" fillId="0" borderId="99" xfId="11" applyNumberFormat="1" applyFont="1" applyFill="1" applyBorder="1" applyAlignment="1">
      <alignment vertical="center"/>
    </xf>
    <xf numFmtId="168" fontId="21" fillId="0" borderId="100" xfId="11" applyNumberFormat="1" applyFont="1" applyFill="1" applyBorder="1" applyAlignment="1">
      <alignment vertical="center"/>
    </xf>
    <xf numFmtId="168" fontId="21" fillId="0" borderId="97" xfId="11" applyNumberFormat="1" applyFont="1" applyFill="1" applyBorder="1" applyAlignment="1">
      <alignment vertical="center"/>
    </xf>
    <xf numFmtId="168" fontId="21" fillId="0" borderId="100" xfId="11" applyNumberFormat="1" applyFont="1" applyBorder="1" applyAlignment="1">
      <alignment vertical="center"/>
    </xf>
    <xf numFmtId="168" fontId="21" fillId="0" borderId="97" xfId="11" applyNumberFormat="1" applyFont="1" applyBorder="1" applyAlignment="1">
      <alignment vertical="center"/>
    </xf>
    <xf numFmtId="0" fontId="21" fillId="0" borderId="92" xfId="26" applyFont="1" applyBorder="1" applyAlignment="1">
      <alignment horizontal="left" vertical="center" indent="1"/>
    </xf>
    <xf numFmtId="168" fontId="21" fillId="12" borderId="37" xfId="11" applyNumberFormat="1" applyFont="1" applyFill="1" applyBorder="1" applyAlignment="1">
      <alignment vertical="center"/>
    </xf>
    <xf numFmtId="168" fontId="21" fillId="0" borderId="38" xfId="11" applyNumberFormat="1" applyFont="1" applyFill="1" applyBorder="1" applyAlignment="1">
      <alignment vertical="center"/>
    </xf>
    <xf numFmtId="168" fontId="21" fillId="0" borderId="0" xfId="11" applyNumberFormat="1" applyFont="1" applyFill="1" applyBorder="1" applyAlignment="1">
      <alignment vertical="center"/>
    </xf>
    <xf numFmtId="168" fontId="21" fillId="0" borderId="92" xfId="11" applyNumberFormat="1" applyFont="1" applyFill="1" applyBorder="1" applyAlignment="1">
      <alignment vertical="center"/>
    </xf>
    <xf numFmtId="168" fontId="21" fillId="0" borderId="0" xfId="11" applyNumberFormat="1" applyFont="1" applyBorder="1" applyAlignment="1">
      <alignment vertical="center"/>
    </xf>
    <xf numFmtId="168" fontId="21" fillId="0" borderId="92" xfId="11" applyNumberFormat="1" applyFont="1" applyBorder="1" applyAlignment="1">
      <alignment vertical="center"/>
    </xf>
    <xf numFmtId="0" fontId="21" fillId="0" borderId="93" xfId="26" applyFont="1" applyBorder="1" applyAlignment="1">
      <alignment horizontal="left" vertical="center" indent="1"/>
    </xf>
    <xf numFmtId="168" fontId="21" fillId="12" borderId="94" xfId="11" applyNumberFormat="1" applyFont="1" applyFill="1" applyBorder="1" applyAlignment="1">
      <alignment vertical="center"/>
    </xf>
    <xf numFmtId="168" fontId="21" fillId="0" borderId="95" xfId="11" applyNumberFormat="1" applyFont="1" applyFill="1" applyBorder="1" applyAlignment="1">
      <alignment vertical="center"/>
    </xf>
    <xf numFmtId="168" fontId="21" fillId="0" borderId="96" xfId="11" applyNumberFormat="1" applyFont="1" applyFill="1" applyBorder="1" applyAlignment="1">
      <alignment vertical="center"/>
    </xf>
    <xf numFmtId="168" fontId="21" fillId="0" borderId="93" xfId="11" applyNumberFormat="1" applyFont="1" applyFill="1" applyBorder="1" applyAlignment="1">
      <alignment vertical="center"/>
    </xf>
    <xf numFmtId="168" fontId="21" fillId="0" borderId="96" xfId="11" applyNumberFormat="1" applyFont="1" applyBorder="1" applyAlignment="1">
      <alignment vertical="center"/>
    </xf>
    <xf numFmtId="168" fontId="21" fillId="0" borderId="93" xfId="11" applyNumberFormat="1" applyFont="1" applyBorder="1" applyAlignment="1">
      <alignment vertical="center"/>
    </xf>
    <xf numFmtId="0" fontId="21" fillId="0" borderId="101" xfId="26" applyFont="1" applyBorder="1" applyAlignment="1">
      <alignment vertical="center"/>
    </xf>
    <xf numFmtId="168" fontId="21" fillId="12" borderId="39" xfId="11" applyNumberFormat="1" applyFont="1" applyFill="1" applyBorder="1" applyAlignment="1">
      <alignment vertical="center"/>
    </xf>
    <xf numFmtId="168" fontId="21" fillId="0" borderId="41" xfId="11" applyNumberFormat="1" applyFont="1" applyFill="1" applyBorder="1" applyAlignment="1">
      <alignment vertical="center"/>
    </xf>
    <xf numFmtId="168" fontId="21" fillId="0" borderId="40" xfId="11" applyNumberFormat="1" applyFont="1" applyFill="1" applyBorder="1" applyAlignment="1">
      <alignment vertical="center"/>
    </xf>
    <xf numFmtId="168" fontId="21" fillId="0" borderId="101" xfId="11" applyNumberFormat="1" applyFont="1" applyFill="1" applyBorder="1" applyAlignment="1">
      <alignment vertical="center"/>
    </xf>
    <xf numFmtId="168" fontId="21" fillId="0" borderId="40" xfId="11" applyNumberFormat="1" applyFont="1" applyBorder="1" applyAlignment="1">
      <alignment vertical="center"/>
    </xf>
    <xf numFmtId="168" fontId="21" fillId="0" borderId="101" xfId="11" applyNumberFormat="1" applyFont="1" applyBorder="1" applyAlignment="1">
      <alignment vertical="center"/>
    </xf>
    <xf numFmtId="0" fontId="21" fillId="0" borderId="97" xfId="26" applyFont="1" applyBorder="1" applyAlignment="1">
      <alignment horizontal="left" vertical="center" indent="2"/>
    </xf>
    <xf numFmtId="0" fontId="21" fillId="0" borderId="92" xfId="26" applyFont="1" applyBorder="1" applyAlignment="1">
      <alignment horizontal="left" vertical="center" indent="2"/>
    </xf>
    <xf numFmtId="0" fontId="21" fillId="0" borderId="93" xfId="26" applyFont="1" applyFill="1" applyBorder="1" applyAlignment="1">
      <alignment horizontal="left" vertical="center" indent="1"/>
    </xf>
    <xf numFmtId="0" fontId="20" fillId="0" borderId="101" xfId="26" applyFont="1" applyBorder="1" applyAlignment="1">
      <alignment vertical="center"/>
    </xf>
    <xf numFmtId="168" fontId="20" fillId="12" borderId="39" xfId="11" applyNumberFormat="1" applyFont="1" applyFill="1" applyBorder="1" applyAlignment="1">
      <alignment vertical="center"/>
    </xf>
    <xf numFmtId="168" fontId="20" fillId="0" borderId="41" xfId="11" applyNumberFormat="1" applyFont="1" applyFill="1" applyBorder="1" applyAlignment="1">
      <alignment vertical="center"/>
    </xf>
    <xf numFmtId="168" fontId="20" fillId="0" borderId="40" xfId="11" applyNumberFormat="1" applyFont="1" applyFill="1" applyBorder="1" applyAlignment="1">
      <alignment vertical="center"/>
    </xf>
    <xf numFmtId="168" fontId="20" fillId="0" borderId="101" xfId="11" applyNumberFormat="1" applyFont="1" applyFill="1" applyBorder="1" applyAlignment="1">
      <alignment vertical="center"/>
    </xf>
    <xf numFmtId="168" fontId="20" fillId="0" borderId="40" xfId="11" applyNumberFormat="1" applyFont="1" applyBorder="1" applyAlignment="1">
      <alignment vertical="center"/>
    </xf>
    <xf numFmtId="168" fontId="20" fillId="0" borderId="101" xfId="11" applyNumberFormat="1" applyFont="1" applyBorder="1" applyAlignment="1">
      <alignment vertical="center"/>
    </xf>
    <xf numFmtId="0" fontId="21" fillId="9" borderId="97" xfId="26" applyFont="1" applyFill="1" applyBorder="1" applyAlignment="1">
      <alignment horizontal="left" vertical="center" indent="1"/>
    </xf>
    <xf numFmtId="0" fontId="21" fillId="9" borderId="93" xfId="26" applyFont="1" applyFill="1" applyBorder="1" applyAlignment="1">
      <alignment horizontal="left" vertical="center" indent="1"/>
    </xf>
    <xf numFmtId="0" fontId="20" fillId="9" borderId="101" xfId="26" applyFont="1" applyFill="1" applyBorder="1" applyAlignment="1">
      <alignment vertical="center"/>
    </xf>
    <xf numFmtId="0" fontId="33" fillId="0" borderId="101" xfId="26" applyFont="1" applyBorder="1" applyAlignment="1">
      <alignment vertical="center"/>
    </xf>
    <xf numFmtId="168" fontId="33" fillId="12" borderId="39" xfId="11" applyNumberFormat="1" applyFont="1" applyFill="1" applyBorder="1" applyAlignment="1">
      <alignment vertical="center"/>
    </xf>
    <xf numFmtId="168" fontId="33" fillId="0" borderId="41" xfId="11" applyNumberFormat="1" applyFont="1" applyFill="1" applyBorder="1" applyAlignment="1">
      <alignment vertical="center"/>
    </xf>
    <xf numFmtId="168" fontId="33" fillId="0" borderId="40" xfId="11" applyNumberFormat="1" applyFont="1" applyBorder="1" applyAlignment="1">
      <alignment vertical="center"/>
    </xf>
    <xf numFmtId="168" fontId="33" fillId="0" borderId="101" xfId="11" applyNumberFormat="1" applyFont="1" applyBorder="1" applyAlignment="1">
      <alignment vertical="center"/>
    </xf>
    <xf numFmtId="0" fontId="21" fillId="0" borderId="97" xfId="26" applyFont="1" applyFill="1" applyBorder="1" applyAlignment="1">
      <alignment vertical="center"/>
    </xf>
    <xf numFmtId="0" fontId="20" fillId="0" borderId="101" xfId="26" applyFont="1" applyFill="1" applyBorder="1" applyAlignment="1">
      <alignment vertical="center"/>
    </xf>
    <xf numFmtId="168" fontId="34" fillId="12" borderId="98" xfId="11" applyNumberFormat="1" applyFont="1" applyFill="1" applyBorder="1" applyAlignment="1">
      <alignment vertical="center"/>
    </xf>
    <xf numFmtId="168" fontId="34" fillId="0" borderId="99" xfId="11" applyNumberFormat="1" applyFont="1" applyFill="1" applyBorder="1" applyAlignment="1">
      <alignment vertical="center"/>
    </xf>
    <xf numFmtId="168" fontId="34" fillId="12" borderId="37" xfId="11" applyNumberFormat="1" applyFont="1" applyFill="1" applyBorder="1" applyAlignment="1">
      <alignment vertical="center"/>
    </xf>
    <xf numFmtId="168" fontId="34" fillId="0" borderId="38" xfId="11" applyNumberFormat="1" applyFont="1" applyFill="1" applyBorder="1" applyAlignment="1">
      <alignment vertical="center"/>
    </xf>
    <xf numFmtId="168" fontId="34" fillId="12" borderId="94" xfId="11" applyNumberFormat="1" applyFont="1" applyFill="1" applyBorder="1" applyAlignment="1">
      <alignment vertical="center"/>
    </xf>
    <xf numFmtId="168" fontId="34" fillId="0" borderId="95" xfId="11" applyNumberFormat="1" applyFont="1" applyFill="1" applyBorder="1" applyAlignment="1">
      <alignment vertical="center"/>
    </xf>
    <xf numFmtId="0" fontId="36" fillId="0" borderId="97" xfId="26" applyFont="1" applyBorder="1" applyAlignment="1">
      <alignment vertical="center"/>
    </xf>
    <xf numFmtId="168" fontId="20" fillId="12" borderId="98" xfId="11" applyNumberFormat="1" applyFont="1" applyFill="1" applyBorder="1" applyAlignment="1">
      <alignment vertical="center"/>
    </xf>
    <xf numFmtId="168" fontId="20" fillId="0" borderId="99" xfId="11" applyNumberFormat="1" applyFont="1" applyFill="1" applyBorder="1" applyAlignment="1">
      <alignment vertical="center"/>
    </xf>
    <xf numFmtId="168" fontId="20" fillId="0" borderId="97" xfId="11" applyNumberFormat="1" applyFont="1" applyFill="1" applyBorder="1" applyAlignment="1">
      <alignment vertical="center"/>
    </xf>
    <xf numFmtId="0" fontId="21" fillId="0" borderId="92" xfId="26" applyFont="1" applyBorder="1" applyAlignment="1">
      <alignment vertical="center"/>
    </xf>
    <xf numFmtId="10" fontId="21" fillId="12" borderId="37" xfId="11" applyNumberFormat="1" applyFont="1" applyFill="1" applyBorder="1" applyAlignment="1">
      <alignment horizontal="right" vertical="center"/>
    </xf>
    <xf numFmtId="193" fontId="21" fillId="0" borderId="38" xfId="11" applyNumberFormat="1" applyFont="1" applyFill="1" applyBorder="1" applyAlignment="1">
      <alignment horizontal="right" vertical="center"/>
    </xf>
    <xf numFmtId="193" fontId="21" fillId="0" borderId="0" xfId="11" applyNumberFormat="1" applyFont="1" applyFill="1" applyBorder="1" applyAlignment="1">
      <alignment horizontal="right" vertical="center"/>
    </xf>
    <xf numFmtId="10" fontId="21" fillId="0" borderId="0" xfId="11" applyNumberFormat="1" applyFont="1" applyFill="1" applyBorder="1" applyAlignment="1">
      <alignment horizontal="right" vertical="center"/>
    </xf>
    <xf numFmtId="193" fontId="21" fillId="0" borderId="92" xfId="11" applyNumberFormat="1" applyFont="1" applyFill="1" applyBorder="1" applyAlignment="1">
      <alignment horizontal="right" vertical="center"/>
    </xf>
    <xf numFmtId="168" fontId="21" fillId="0" borderId="38" xfId="11" applyNumberFormat="1" applyFont="1" applyFill="1" applyBorder="1" applyAlignment="1">
      <alignment horizontal="right" vertical="center"/>
    </xf>
    <xf numFmtId="193" fontId="21" fillId="12" borderId="37" xfId="11" applyNumberFormat="1" applyFont="1" applyFill="1" applyBorder="1" applyAlignment="1">
      <alignment horizontal="right" vertical="center"/>
    </xf>
    <xf numFmtId="193" fontId="21" fillId="12" borderId="37" xfId="11" applyNumberFormat="1" applyFont="1" applyFill="1" applyBorder="1" applyAlignment="1">
      <alignment vertical="center"/>
    </xf>
    <xf numFmtId="193" fontId="21" fillId="0" borderId="38" xfId="11" applyNumberFormat="1" applyFont="1" applyFill="1" applyBorder="1" applyAlignment="1">
      <alignment vertical="center"/>
    </xf>
    <xf numFmtId="193" fontId="21" fillId="0" borderId="0" xfId="11" applyNumberFormat="1" applyFont="1" applyFill="1" applyBorder="1" applyAlignment="1">
      <alignment vertical="center"/>
    </xf>
    <xf numFmtId="193" fontId="21" fillId="0" borderId="92" xfId="11" applyNumberFormat="1" applyFont="1" applyFill="1" applyBorder="1" applyAlignment="1">
      <alignment vertical="center"/>
    </xf>
    <xf numFmtId="193" fontId="21" fillId="0" borderId="0" xfId="11" applyNumberFormat="1" applyFont="1" applyBorder="1" applyAlignment="1">
      <alignment vertical="center"/>
    </xf>
    <xf numFmtId="193" fontId="21" fillId="0" borderId="92" xfId="11" applyNumberFormat="1" applyFont="1" applyBorder="1" applyAlignment="1">
      <alignment vertical="center"/>
    </xf>
    <xf numFmtId="0" fontId="21" fillId="9" borderId="102" xfId="26" applyFont="1" applyFill="1" applyBorder="1" applyAlignment="1">
      <alignment vertical="center"/>
    </xf>
    <xf numFmtId="168" fontId="21" fillId="12" borderId="103" xfId="11" applyNumberFormat="1" applyFont="1" applyFill="1" applyBorder="1" applyAlignment="1">
      <alignment vertical="center"/>
    </xf>
    <xf numFmtId="168" fontId="21" fillId="9" borderId="104" xfId="11" applyNumberFormat="1" applyFont="1" applyFill="1" applyBorder="1" applyAlignment="1">
      <alignment vertical="center"/>
    </xf>
    <xf numFmtId="168" fontId="21" fillId="9" borderId="13" xfId="11" applyNumberFormat="1" applyFont="1" applyFill="1" applyBorder="1" applyAlignment="1">
      <alignment vertical="center"/>
    </xf>
    <xf numFmtId="168" fontId="21" fillId="9" borderId="102" xfId="11" applyNumberFormat="1" applyFont="1" applyFill="1" applyBorder="1" applyAlignment="1">
      <alignment vertical="center"/>
    </xf>
    <xf numFmtId="0" fontId="32" fillId="0" borderId="0" xfId="26" applyFont="1" applyFill="1" applyBorder="1"/>
    <xf numFmtId="168" fontId="20" fillId="0" borderId="0" xfId="6" applyNumberFormat="1" applyFont="1" applyBorder="1"/>
    <xf numFmtId="168" fontId="21" fillId="0" borderId="0" xfId="6" applyNumberFormat="1" applyFont="1" applyBorder="1"/>
    <xf numFmtId="0" fontId="21" fillId="0" borderId="0" xfId="26" applyFont="1" applyBorder="1"/>
    <xf numFmtId="0" fontId="21" fillId="0" borderId="0" xfId="26" applyFont="1"/>
    <xf numFmtId="0" fontId="132" fillId="0" borderId="0" xfId="26" quotePrefix="1" applyFont="1" applyFill="1" applyBorder="1"/>
    <xf numFmtId="0" fontId="20" fillId="0" borderId="0" xfId="26" applyFont="1"/>
    <xf numFmtId="0" fontId="20" fillId="0" borderId="11" xfId="26" applyFont="1" applyBorder="1" applyAlignment="1">
      <alignment vertical="center"/>
    </xf>
    <xf numFmtId="0" fontId="32" fillId="0" borderId="0" xfId="26" quotePrefix="1" applyFont="1" applyFill="1" applyBorder="1"/>
    <xf numFmtId="43" fontId="20" fillId="0" borderId="0" xfId="26" applyNumberFormat="1" applyFont="1" applyAlignment="1">
      <alignment vertical="center"/>
    </xf>
    <xf numFmtId="0" fontId="33" fillId="9" borderId="0" xfId="26" applyFont="1" applyFill="1" applyBorder="1"/>
    <xf numFmtId="0" fontId="21" fillId="0" borderId="96" xfId="26" applyFont="1" applyFill="1" applyBorder="1" applyAlignment="1"/>
    <xf numFmtId="0" fontId="34" fillId="12" borderId="105" xfId="26" applyFont="1" applyFill="1" applyBorder="1" applyAlignment="1">
      <alignment horizontal="right" vertical="center"/>
    </xf>
    <xf numFmtId="0" fontId="34" fillId="0" borderId="106" xfId="26" applyFont="1" applyFill="1" applyBorder="1" applyAlignment="1">
      <alignment horizontal="right" vertical="center"/>
    </xf>
    <xf numFmtId="0" fontId="134" fillId="9" borderId="100" xfId="26" applyFont="1" applyFill="1" applyBorder="1" applyAlignment="1">
      <alignment horizontal="left" vertical="center"/>
    </xf>
    <xf numFmtId="168" fontId="20" fillId="12" borderId="107" xfId="11" applyNumberFormat="1" applyFont="1" applyFill="1" applyBorder="1" applyAlignment="1">
      <alignment vertical="center"/>
    </xf>
    <xf numFmtId="168" fontId="20" fillId="9" borderId="108" xfId="11" applyNumberFormat="1" applyFont="1" applyFill="1" applyBorder="1" applyAlignment="1">
      <alignment vertical="center"/>
    </xf>
    <xf numFmtId="168" fontId="21" fillId="0" borderId="109" xfId="11" applyNumberFormat="1" applyFont="1" applyBorder="1" applyAlignment="1">
      <alignment vertical="center"/>
    </xf>
    <xf numFmtId="168" fontId="21" fillId="0" borderId="108" xfId="11" applyNumberFormat="1" applyFont="1" applyBorder="1" applyAlignment="1">
      <alignment vertical="center"/>
    </xf>
    <xf numFmtId="0" fontId="20" fillId="9" borderId="0" xfId="26" applyFont="1" applyFill="1" applyBorder="1" applyAlignment="1">
      <alignment horizontal="left" vertical="center"/>
    </xf>
    <xf numFmtId="195" fontId="20" fillId="12" borderId="30" xfId="26" applyNumberFormat="1" applyFont="1" applyFill="1" applyBorder="1" applyAlignment="1">
      <alignment vertical="center"/>
    </xf>
    <xf numFmtId="195" fontId="20" fillId="9" borderId="17" xfId="26" applyNumberFormat="1" applyFont="1" applyFill="1" applyBorder="1" applyAlignment="1">
      <alignment vertical="center"/>
    </xf>
    <xf numFmtId="195" fontId="20" fillId="0" borderId="0" xfId="26" applyNumberFormat="1" applyFont="1" applyBorder="1" applyAlignment="1">
      <alignment vertical="center"/>
    </xf>
    <xf numFmtId="195" fontId="20" fillId="0" borderId="16" xfId="26" applyNumberFormat="1" applyFont="1" applyBorder="1" applyAlignment="1">
      <alignment vertical="center"/>
    </xf>
    <xf numFmtId="195" fontId="20" fillId="0" borderId="17" xfId="26" applyNumberFormat="1" applyFont="1" applyBorder="1" applyAlignment="1">
      <alignment vertical="center"/>
    </xf>
    <xf numFmtId="195" fontId="21" fillId="12" borderId="30" xfId="26" applyNumberFormat="1" applyFont="1" applyFill="1" applyBorder="1" applyAlignment="1">
      <alignment vertical="center"/>
    </xf>
    <xf numFmtId="195" fontId="21" fillId="9" borderId="17" xfId="26" applyNumberFormat="1" applyFont="1" applyFill="1" applyBorder="1" applyAlignment="1">
      <alignment vertical="center"/>
    </xf>
    <xf numFmtId="195" fontId="21" fillId="0" borderId="0" xfId="26" applyNumberFormat="1" applyFont="1" applyBorder="1" applyAlignment="1">
      <alignment vertical="center"/>
    </xf>
    <xf numFmtId="195" fontId="21" fillId="0" borderId="16" xfId="26" applyNumberFormat="1" applyFont="1" applyBorder="1" applyAlignment="1">
      <alignment vertical="center"/>
    </xf>
    <xf numFmtId="195" fontId="21" fillId="0" borderId="17" xfId="26" applyNumberFormat="1" applyFont="1" applyBorder="1" applyAlignment="1">
      <alignment vertical="center"/>
    </xf>
    <xf numFmtId="0" fontId="21" fillId="9" borderId="96" xfId="26" applyFont="1" applyFill="1" applyBorder="1" applyAlignment="1">
      <alignment horizontal="left" vertical="center"/>
    </xf>
    <xf numFmtId="195" fontId="21" fillId="12" borderId="105" xfId="26" applyNumberFormat="1" applyFont="1" applyFill="1" applyBorder="1" applyAlignment="1">
      <alignment vertical="center"/>
    </xf>
    <xf numFmtId="195" fontId="21" fillId="9" borderId="110" xfId="26" applyNumberFormat="1" applyFont="1" applyFill="1" applyBorder="1" applyAlignment="1">
      <alignment vertical="center"/>
    </xf>
    <xf numFmtId="195" fontId="21" fillId="0" borderId="96" xfId="26" applyNumberFormat="1" applyFont="1" applyBorder="1" applyAlignment="1">
      <alignment vertical="center"/>
    </xf>
    <xf numFmtId="195" fontId="21" fillId="0" borderId="106" xfId="26" applyNumberFormat="1" applyFont="1" applyBorder="1" applyAlignment="1">
      <alignment vertical="center"/>
    </xf>
    <xf numFmtId="195" fontId="21" fillId="0" borderId="110" xfId="26" applyNumberFormat="1" applyFont="1" applyBorder="1" applyAlignment="1">
      <alignment vertical="center"/>
    </xf>
    <xf numFmtId="0" fontId="20" fillId="9" borderId="40" xfId="26" applyFont="1" applyFill="1" applyBorder="1" applyAlignment="1">
      <alignment horizontal="left" vertical="center"/>
    </xf>
    <xf numFmtId="195" fontId="20" fillId="12" borderId="111" xfId="26" applyNumberFormat="1" applyFont="1" applyFill="1" applyBorder="1" applyAlignment="1">
      <alignment vertical="center"/>
    </xf>
    <xf numFmtId="195" fontId="20" fillId="9" borderId="112" xfId="26" applyNumberFormat="1" applyFont="1" applyFill="1" applyBorder="1" applyAlignment="1">
      <alignment vertical="center"/>
    </xf>
    <xf numFmtId="195" fontId="20" fillId="0" borderId="40" xfId="26" applyNumberFormat="1" applyFont="1" applyBorder="1" applyAlignment="1">
      <alignment vertical="center"/>
    </xf>
    <xf numFmtId="195" fontId="20" fillId="0" borderId="113" xfId="26" applyNumberFormat="1" applyFont="1" applyBorder="1" applyAlignment="1">
      <alignment vertical="center"/>
    </xf>
    <xf numFmtId="195" fontId="20" fillId="0" borderId="112" xfId="26" applyNumberFormat="1" applyFont="1" applyBorder="1" applyAlignment="1">
      <alignment vertical="center"/>
    </xf>
    <xf numFmtId="195" fontId="20" fillId="12" borderId="107" xfId="26" applyNumberFormat="1" applyFont="1" applyFill="1" applyBorder="1" applyAlignment="1">
      <alignment vertical="center"/>
    </xf>
    <xf numFmtId="195" fontId="20" fillId="9" borderId="108" xfId="26" applyNumberFormat="1" applyFont="1" applyFill="1" applyBorder="1" applyAlignment="1">
      <alignment vertical="center"/>
    </xf>
    <xf numFmtId="195" fontId="20" fillId="0" borderId="100" xfId="26" applyNumberFormat="1" applyFont="1" applyBorder="1" applyAlignment="1">
      <alignment vertical="center"/>
    </xf>
    <xf numFmtId="195" fontId="20" fillId="0" borderId="109" xfId="26" applyNumberFormat="1" applyFont="1" applyBorder="1" applyAlignment="1">
      <alignment vertical="center"/>
    </xf>
    <xf numFmtId="195" fontId="20" fillId="0" borderId="108" xfId="26" applyNumberFormat="1" applyFont="1" applyBorder="1" applyAlignment="1">
      <alignment vertical="center"/>
    </xf>
    <xf numFmtId="0" fontId="20" fillId="9" borderId="114" xfId="26" applyFont="1" applyFill="1" applyBorder="1" applyAlignment="1">
      <alignment horizontal="left" vertical="center"/>
    </xf>
    <xf numFmtId="195" fontId="20" fillId="12" borderId="115" xfId="26" applyNumberFormat="1" applyFont="1" applyFill="1" applyBorder="1" applyAlignment="1">
      <alignment vertical="center"/>
    </xf>
    <xf numFmtId="195" fontId="20" fillId="9" borderId="116" xfId="26" applyNumberFormat="1" applyFont="1" applyFill="1" applyBorder="1" applyAlignment="1">
      <alignment vertical="center"/>
    </xf>
    <xf numFmtId="195" fontId="20" fillId="0" borderId="114" xfId="26" applyNumberFormat="1" applyFont="1" applyBorder="1" applyAlignment="1">
      <alignment vertical="center"/>
    </xf>
    <xf numFmtId="195" fontId="20" fillId="0" borderId="117" xfId="26" applyNumberFormat="1" applyFont="1" applyBorder="1" applyAlignment="1">
      <alignment vertical="center"/>
    </xf>
    <xf numFmtId="195" fontId="20" fillId="0" borderId="116" xfId="26" applyNumberFormat="1" applyFont="1" applyBorder="1" applyAlignment="1">
      <alignment vertical="center"/>
    </xf>
    <xf numFmtId="0" fontId="21" fillId="0" borderId="0" xfId="26" applyFont="1" applyFill="1"/>
    <xf numFmtId="0" fontId="39" fillId="0" borderId="0" xfId="26" applyFont="1" applyFill="1" applyAlignment="1">
      <alignment horizontal="left" vertical="center"/>
    </xf>
    <xf numFmtId="0" fontId="20" fillId="0" borderId="0" xfId="26" applyFont="1" applyFill="1" applyAlignment="1">
      <alignment vertical="center"/>
    </xf>
    <xf numFmtId="0" fontId="20" fillId="10" borderId="0" xfId="26" applyFont="1" applyFill="1" applyBorder="1" applyAlignment="1">
      <alignment horizontal="right" vertical="center"/>
    </xf>
    <xf numFmtId="0" fontId="20" fillId="9" borderId="0" xfId="26" applyFont="1" applyFill="1" applyAlignment="1">
      <alignment vertical="center"/>
    </xf>
    <xf numFmtId="0" fontId="21" fillId="0" borderId="0" xfId="26" applyFont="1" applyFill="1" applyBorder="1"/>
    <xf numFmtId="0" fontId="21" fillId="9" borderId="0" xfId="26" applyFont="1" applyFill="1" applyBorder="1" applyAlignment="1">
      <alignment horizontal="right" vertical="center"/>
    </xf>
    <xf numFmtId="0" fontId="21" fillId="9" borderId="93" xfId="26" applyFont="1" applyFill="1" applyBorder="1" applyAlignment="1">
      <alignment vertical="center"/>
    </xf>
    <xf numFmtId="0" fontId="21" fillId="12" borderId="95" xfId="26" applyFont="1" applyFill="1" applyBorder="1" applyAlignment="1">
      <alignment horizontal="right" vertical="center"/>
    </xf>
    <xf numFmtId="0" fontId="21" fillId="9" borderId="96" xfId="26" applyFont="1" applyFill="1" applyBorder="1" applyAlignment="1">
      <alignment horizontal="right" vertical="center"/>
    </xf>
    <xf numFmtId="168" fontId="20" fillId="9" borderId="0" xfId="11" applyNumberFormat="1" applyFont="1" applyFill="1" applyBorder="1" applyAlignment="1">
      <alignment horizontal="right" vertical="center"/>
    </xf>
    <xf numFmtId="0" fontId="21" fillId="9" borderId="97" xfId="26" applyFont="1" applyFill="1" applyBorder="1" applyAlignment="1">
      <alignment horizontal="left" indent="2"/>
    </xf>
    <xf numFmtId="1" fontId="21" fillId="12" borderId="99" xfId="26" applyNumberFormat="1" applyFont="1" applyFill="1" applyBorder="1" applyAlignment="1">
      <alignment horizontal="right"/>
    </xf>
    <xf numFmtId="1" fontId="21" fillId="9" borderId="100" xfId="26" applyNumberFormat="1" applyFont="1" applyFill="1" applyBorder="1" applyAlignment="1">
      <alignment horizontal="right"/>
    </xf>
    <xf numFmtId="1" fontId="21" fillId="0" borderId="100" xfId="26" applyNumberFormat="1" applyFont="1" applyFill="1" applyBorder="1" applyAlignment="1">
      <alignment horizontal="right"/>
    </xf>
    <xf numFmtId="0" fontId="21" fillId="9" borderId="93" xfId="26" applyFont="1" applyFill="1" applyBorder="1" applyAlignment="1">
      <alignment horizontal="left" vertical="center" indent="2"/>
    </xf>
    <xf numFmtId="1" fontId="21" fillId="12" borderId="95" xfId="26" applyNumberFormat="1" applyFont="1" applyFill="1" applyBorder="1" applyAlignment="1">
      <alignment horizontal="right" vertical="center"/>
    </xf>
    <xf numFmtId="1" fontId="21" fillId="9" borderId="96" xfId="26" applyNumberFormat="1" applyFont="1" applyFill="1" applyBorder="1" applyAlignment="1">
      <alignment horizontal="right" vertical="center"/>
    </xf>
    <xf numFmtId="1" fontId="21" fillId="0" borderId="96" xfId="26" applyNumberFormat="1" applyFont="1" applyFill="1" applyBorder="1" applyAlignment="1">
      <alignment horizontal="right" vertical="center"/>
    </xf>
    <xf numFmtId="0" fontId="21" fillId="9" borderId="101" xfId="26" applyFont="1" applyFill="1" applyBorder="1" applyAlignment="1">
      <alignment horizontal="left" vertical="center" indent="1"/>
    </xf>
    <xf numFmtId="3" fontId="21" fillId="12" borderId="41" xfId="26" applyNumberFormat="1" applyFont="1" applyFill="1" applyBorder="1" applyAlignment="1">
      <alignment vertical="center"/>
    </xf>
    <xf numFmtId="3" fontId="21" fillId="0" borderId="40" xfId="26" applyNumberFormat="1" applyFont="1" applyBorder="1" applyAlignment="1">
      <alignment vertical="center"/>
    </xf>
    <xf numFmtId="3" fontId="21" fillId="0" borderId="40" xfId="26" applyNumberFormat="1" applyFont="1" applyFill="1" applyBorder="1" applyAlignment="1">
      <alignment vertical="center"/>
    </xf>
    <xf numFmtId="3" fontId="21" fillId="9" borderId="0" xfId="26" applyNumberFormat="1" applyFont="1" applyFill="1" applyBorder="1" applyAlignment="1">
      <alignment vertical="center"/>
    </xf>
    <xf numFmtId="3" fontId="21" fillId="12" borderId="99" xfId="26" applyNumberFormat="1" applyFont="1" applyFill="1" applyBorder="1" applyAlignment="1"/>
    <xf numFmtId="3" fontId="21" fillId="0" borderId="100" xfId="26" applyNumberFormat="1" applyFont="1" applyBorder="1" applyAlignment="1"/>
    <xf numFmtId="3" fontId="21" fillId="0" borderId="100" xfId="26" applyNumberFormat="1" applyFont="1" applyFill="1" applyBorder="1" applyAlignment="1"/>
    <xf numFmtId="3" fontId="21" fillId="12" borderId="95" xfId="26" applyNumberFormat="1" applyFont="1" applyFill="1" applyBorder="1" applyAlignment="1">
      <alignment vertical="center"/>
    </xf>
    <xf numFmtId="3" fontId="21" fillId="0" borderId="96" xfId="26" applyNumberFormat="1" applyFont="1" applyBorder="1" applyAlignment="1">
      <alignment vertical="center"/>
    </xf>
    <xf numFmtId="3" fontId="21" fillId="0" borderId="96" xfId="26" applyNumberFormat="1" applyFont="1" applyFill="1" applyBorder="1" applyAlignment="1">
      <alignment vertical="center"/>
    </xf>
    <xf numFmtId="0" fontId="20" fillId="9" borderId="97" xfId="26" applyFont="1" applyFill="1" applyBorder="1" applyAlignment="1">
      <alignment horizontal="left" vertical="center"/>
    </xf>
    <xf numFmtId="3" fontId="20" fillId="12" borderId="99" xfId="26" applyNumberFormat="1" applyFont="1" applyFill="1" applyBorder="1" applyAlignment="1">
      <alignment horizontal="right" vertical="center"/>
    </xf>
    <xf numFmtId="3" fontId="20" fillId="9" borderId="100" xfId="26" applyNumberFormat="1" applyFont="1" applyFill="1" applyBorder="1" applyAlignment="1">
      <alignment horizontal="right" vertical="center"/>
    </xf>
    <xf numFmtId="3" fontId="20" fillId="0" borderId="100" xfId="26" applyNumberFormat="1" applyFont="1" applyFill="1" applyBorder="1" applyAlignment="1">
      <alignment horizontal="right" vertical="center"/>
    </xf>
    <xf numFmtId="0" fontId="21" fillId="0" borderId="0" xfId="26" applyFont="1" applyFill="1" applyBorder="1" applyAlignment="1">
      <alignment horizontal="left" vertical="center"/>
    </xf>
    <xf numFmtId="0" fontId="21" fillId="9" borderId="92" xfId="26" applyFont="1" applyFill="1" applyBorder="1" applyAlignment="1">
      <alignment horizontal="left" vertical="center"/>
    </xf>
    <xf numFmtId="3" fontId="21" fillId="12" borderId="38" xfId="11" applyNumberFormat="1" applyFont="1" applyFill="1" applyBorder="1" applyAlignment="1">
      <alignment horizontal="right" vertical="center"/>
    </xf>
    <xf numFmtId="3" fontId="21" fillId="0" borderId="0" xfId="11" applyNumberFormat="1" applyFont="1" applyBorder="1" applyAlignment="1">
      <alignment horizontal="right" vertical="center"/>
    </xf>
    <xf numFmtId="3" fontId="21" fillId="0" borderId="0" xfId="11" applyNumberFormat="1" applyFont="1" applyFill="1" applyBorder="1" applyAlignment="1">
      <alignment horizontal="right" vertical="center"/>
    </xf>
    <xf numFmtId="0" fontId="21" fillId="9" borderId="93" xfId="26" applyFont="1" applyFill="1" applyBorder="1" applyAlignment="1">
      <alignment horizontal="left" vertical="center"/>
    </xf>
    <xf numFmtId="3" fontId="21" fillId="12" borderId="95" xfId="11" applyNumberFormat="1" applyFont="1" applyFill="1" applyBorder="1" applyAlignment="1">
      <alignment horizontal="right" vertical="center"/>
    </xf>
    <xf numFmtId="3" fontId="21" fillId="0" borderId="96" xfId="11" applyNumberFormat="1" applyFont="1" applyBorder="1" applyAlignment="1">
      <alignment horizontal="right" vertical="center"/>
    </xf>
    <xf numFmtId="3" fontId="21" fillId="0" borderId="96" xfId="11" applyNumberFormat="1" applyFont="1" applyFill="1" applyBorder="1" applyAlignment="1">
      <alignment horizontal="right" vertical="center"/>
    </xf>
    <xf numFmtId="0" fontId="21" fillId="9" borderId="97" xfId="26" applyFont="1" applyFill="1" applyBorder="1" applyAlignment="1">
      <alignment horizontal="left" vertical="center"/>
    </xf>
    <xf numFmtId="3" fontId="21" fillId="12" borderId="99" xfId="11" applyNumberFormat="1" applyFont="1" applyFill="1" applyBorder="1" applyAlignment="1">
      <alignment horizontal="right" vertical="center"/>
    </xf>
    <xf numFmtId="3" fontId="21" fillId="0" borderId="100" xfId="11" applyNumberFormat="1" applyFont="1" applyBorder="1" applyAlignment="1">
      <alignment horizontal="right" vertical="center"/>
    </xf>
    <xf numFmtId="3" fontId="21" fillId="0" borderId="100" xfId="11" applyNumberFormat="1" applyFont="1" applyFill="1" applyBorder="1" applyAlignment="1">
      <alignment horizontal="right" vertical="center"/>
    </xf>
    <xf numFmtId="0" fontId="20" fillId="0" borderId="0" xfId="26" applyFont="1" applyFill="1" applyBorder="1" applyAlignment="1">
      <alignment horizontal="left" vertical="center"/>
    </xf>
    <xf numFmtId="0" fontId="20" fillId="9" borderId="118" xfId="26" applyFont="1" applyFill="1" applyBorder="1" applyAlignment="1">
      <alignment horizontal="left" vertical="center"/>
    </xf>
    <xf numFmtId="3" fontId="20" fillId="12" borderId="119" xfId="26" applyNumberFormat="1" applyFont="1" applyFill="1" applyBorder="1" applyAlignment="1">
      <alignment horizontal="right" vertical="center"/>
    </xf>
    <xf numFmtId="3" fontId="20" fillId="9" borderId="120" xfId="26" applyNumberFormat="1" applyFont="1" applyFill="1" applyBorder="1" applyAlignment="1">
      <alignment horizontal="right" vertical="center"/>
    </xf>
    <xf numFmtId="3" fontId="20" fillId="0" borderId="120" xfId="26" applyNumberFormat="1" applyFont="1" applyFill="1" applyBorder="1" applyAlignment="1">
      <alignment horizontal="right" vertical="center"/>
    </xf>
    <xf numFmtId="0" fontId="21" fillId="9" borderId="0" xfId="26" applyFont="1" applyFill="1" applyBorder="1" applyAlignment="1">
      <alignment horizontal="center" vertical="center"/>
    </xf>
    <xf numFmtId="0" fontId="21" fillId="0" borderId="0" xfId="26" applyFont="1" applyFill="1" applyBorder="1" applyAlignment="1">
      <alignment horizontal="center" vertical="center"/>
    </xf>
    <xf numFmtId="0" fontId="32" fillId="9" borderId="0" xfId="26" applyFont="1" applyFill="1" applyBorder="1" applyAlignment="1">
      <alignment horizontal="left" vertical="center"/>
    </xf>
    <xf numFmtId="49" fontId="21" fillId="0" borderId="0" xfId="30" applyNumberFormat="1" applyFont="1" applyFill="1" applyBorder="1" applyAlignment="1">
      <alignment horizontal="right" vertical="center"/>
    </xf>
    <xf numFmtId="0" fontId="33" fillId="0" borderId="0" xfId="26" applyFont="1" applyFill="1" applyBorder="1" applyAlignment="1">
      <alignment vertical="center"/>
    </xf>
    <xf numFmtId="0" fontId="21" fillId="9" borderId="106" xfId="26" applyFont="1" applyFill="1" applyBorder="1" applyAlignment="1">
      <alignment horizontal="left" vertical="center"/>
    </xf>
    <xf numFmtId="14" fontId="21" fillId="12" borderId="121" xfId="26" quotePrefix="1" applyNumberFormat="1" applyFont="1" applyFill="1" applyBorder="1" applyAlignment="1">
      <alignment horizontal="right" vertical="center"/>
    </xf>
    <xf numFmtId="14" fontId="21" fillId="0" borderId="122" xfId="26" quotePrefix="1" applyNumberFormat="1" applyFont="1" applyFill="1" applyBorder="1" applyAlignment="1">
      <alignment horizontal="right" vertical="center"/>
    </xf>
    <xf numFmtId="0" fontId="21" fillId="9" borderId="100" xfId="26" applyFont="1" applyFill="1" applyBorder="1" applyAlignment="1">
      <alignment horizontal="left" vertical="center" indent="2"/>
    </xf>
    <xf numFmtId="170" fontId="21" fillId="12" borderId="108" xfId="26" applyNumberFormat="1" applyFont="1" applyFill="1" applyBorder="1" applyAlignment="1">
      <alignment vertical="center"/>
    </xf>
    <xf numFmtId="170" fontId="21" fillId="0" borderId="109" xfId="26" applyNumberFormat="1" applyFont="1" applyFill="1" applyBorder="1" applyAlignment="1">
      <alignment vertical="center"/>
    </xf>
    <xf numFmtId="170" fontId="21" fillId="0" borderId="100" xfId="26" applyNumberFormat="1" applyFont="1" applyFill="1" applyBorder="1" applyAlignment="1">
      <alignment vertical="center"/>
    </xf>
    <xf numFmtId="0" fontId="21" fillId="9" borderId="0" xfId="26" applyFont="1" applyFill="1" applyBorder="1" applyAlignment="1">
      <alignment horizontal="left" vertical="center" indent="2"/>
    </xf>
    <xf numFmtId="170" fontId="21" fillId="12" borderId="17" xfId="26" applyNumberFormat="1" applyFont="1" applyFill="1" applyBorder="1" applyAlignment="1">
      <alignment vertical="center"/>
    </xf>
    <xf numFmtId="170" fontId="21" fillId="0" borderId="16" xfId="26" applyNumberFormat="1" applyFont="1" applyFill="1" applyBorder="1" applyAlignment="1">
      <alignment vertical="center"/>
    </xf>
    <xf numFmtId="170" fontId="21" fillId="0" borderId="0" xfId="26" applyNumberFormat="1" applyFont="1" applyFill="1" applyBorder="1" applyAlignment="1">
      <alignment vertical="center"/>
    </xf>
    <xf numFmtId="0" fontId="21" fillId="9" borderId="96" xfId="26" applyFont="1" applyFill="1" applyBorder="1" applyAlignment="1">
      <alignment horizontal="left" vertical="center" indent="2"/>
    </xf>
    <xf numFmtId="170" fontId="21" fillId="12" borderId="110" xfId="26" applyNumberFormat="1" applyFont="1" applyFill="1" applyBorder="1" applyAlignment="1">
      <alignment vertical="center"/>
    </xf>
    <xf numFmtId="170" fontId="21" fillId="0" borderId="106" xfId="26" applyNumberFormat="1" applyFont="1" applyFill="1" applyBorder="1" applyAlignment="1">
      <alignment vertical="center"/>
    </xf>
    <xf numFmtId="170" fontId="21" fillId="0" borderId="96" xfId="26" applyNumberFormat="1" applyFont="1" applyFill="1" applyBorder="1" applyAlignment="1">
      <alignment vertical="center"/>
    </xf>
    <xf numFmtId="0" fontId="21" fillId="9" borderId="100" xfId="26" applyFont="1" applyFill="1" applyBorder="1" applyAlignment="1">
      <alignment horizontal="left" vertical="center"/>
    </xf>
    <xf numFmtId="0" fontId="20" fillId="9" borderId="123" xfId="26" applyFont="1" applyFill="1" applyBorder="1" applyAlignment="1">
      <alignment horizontal="left" vertical="center"/>
    </xf>
    <xf numFmtId="170" fontId="20" fillId="12" borderId="124" xfId="26" applyNumberFormat="1" applyFont="1" applyFill="1" applyBorder="1" applyAlignment="1">
      <alignment vertical="center"/>
    </xf>
    <xf numFmtId="170" fontId="20" fillId="0" borderId="123" xfId="26" applyNumberFormat="1" applyFont="1" applyFill="1" applyBorder="1" applyAlignment="1">
      <alignment vertical="center"/>
    </xf>
    <xf numFmtId="170" fontId="20" fillId="0" borderId="120" xfId="26" applyNumberFormat="1" applyFont="1" applyFill="1" applyBorder="1" applyAlignment="1">
      <alignment vertical="center"/>
    </xf>
    <xf numFmtId="0" fontId="20" fillId="0" borderId="0" xfId="26" applyFont="1" applyBorder="1"/>
    <xf numFmtId="0" fontId="135" fillId="9" borderId="0" xfId="26" applyFont="1" applyFill="1" applyBorder="1" applyAlignment="1">
      <alignment horizontal="right" vertical="center"/>
    </xf>
    <xf numFmtId="0" fontId="136" fillId="15" borderId="0" xfId="26" applyFont="1" applyFill="1" applyBorder="1"/>
    <xf numFmtId="0" fontId="21" fillId="15" borderId="0" xfId="26" applyFont="1" applyFill="1" applyAlignment="1">
      <alignment wrapText="1"/>
    </xf>
    <xf numFmtId="0" fontId="21" fillId="0" borderId="0" xfId="26" applyFont="1" applyAlignment="1"/>
    <xf numFmtId="0" fontId="35" fillId="10" borderId="0" xfId="26" applyFont="1" applyFill="1" applyBorder="1" applyAlignment="1">
      <alignment vertical="center"/>
    </xf>
    <xf numFmtId="0" fontId="137" fillId="10" borderId="0" xfId="26" applyFont="1" applyFill="1" applyBorder="1"/>
    <xf numFmtId="0" fontId="35" fillId="0" borderId="0" xfId="26" applyFont="1" applyFill="1" applyBorder="1" applyAlignment="1">
      <alignment vertical="center"/>
    </xf>
    <xf numFmtId="0" fontId="34" fillId="0" borderId="25" xfId="26" applyFont="1" applyFill="1" applyBorder="1" applyAlignment="1">
      <alignment horizontal="right" vertical="center"/>
    </xf>
    <xf numFmtId="0" fontId="34" fillId="0" borderId="33" xfId="26" applyFont="1" applyFill="1" applyBorder="1" applyAlignment="1">
      <alignment horizontal="right" vertical="center"/>
    </xf>
    <xf numFmtId="0" fontId="34" fillId="0" borderId="35" xfId="26" applyFont="1" applyFill="1" applyBorder="1" applyAlignment="1">
      <alignment horizontal="right" vertical="center"/>
    </xf>
    <xf numFmtId="0" fontId="34" fillId="0" borderId="0" xfId="26" quotePrefix="1" applyFont="1" applyFill="1" applyBorder="1" applyAlignment="1">
      <alignment vertical="center"/>
    </xf>
    <xf numFmtId="0" fontId="36" fillId="0" borderId="33" xfId="26" applyFont="1" applyFill="1" applyBorder="1" applyAlignment="1">
      <alignment vertical="center"/>
    </xf>
    <xf numFmtId="0" fontId="34" fillId="0" borderId="25" xfId="26" applyFont="1" applyFill="1" applyBorder="1" applyAlignment="1">
      <alignment horizontal="center" vertical="center"/>
    </xf>
    <xf numFmtId="0" fontId="34" fillId="0" borderId="33" xfId="26" applyFont="1" applyFill="1" applyBorder="1" applyAlignment="1">
      <alignment horizontal="center" vertical="center"/>
    </xf>
    <xf numFmtId="0" fontId="34" fillId="0" borderId="35" xfId="26" applyFont="1" applyFill="1" applyBorder="1" applyAlignment="1">
      <alignment horizontal="center" vertical="center"/>
    </xf>
    <xf numFmtId="0" fontId="21" fillId="0" borderId="0" xfId="26" applyFont="1" applyBorder="1" applyAlignment="1">
      <alignment horizontal="left" vertical="center"/>
    </xf>
    <xf numFmtId="168" fontId="21" fillId="0" borderId="17" xfId="6" applyNumberFormat="1" applyFont="1" applyBorder="1" applyAlignment="1">
      <alignment vertical="center"/>
    </xf>
    <xf numFmtId="168" fontId="21" fillId="0" borderId="0" xfId="6" applyNumberFormat="1" applyFont="1" applyBorder="1" applyAlignment="1">
      <alignment vertical="center"/>
    </xf>
    <xf numFmtId="168" fontId="21" fillId="0" borderId="16" xfId="6" applyNumberFormat="1" applyFont="1" applyBorder="1" applyAlignment="1">
      <alignment vertical="center"/>
    </xf>
    <xf numFmtId="168" fontId="21" fillId="0" borderId="17" xfId="6" applyNumberFormat="1" applyFont="1" applyFill="1" applyBorder="1" applyAlignment="1">
      <alignment vertical="center"/>
    </xf>
    <xf numFmtId="168" fontId="21" fillId="0" borderId="0" xfId="6" applyNumberFormat="1" applyFont="1" applyFill="1" applyBorder="1" applyAlignment="1">
      <alignment vertical="center"/>
    </xf>
    <xf numFmtId="168" fontId="21" fillId="0" borderId="16" xfId="6" applyNumberFormat="1" applyFont="1" applyFill="1" applyBorder="1" applyAlignment="1">
      <alignment vertical="center"/>
    </xf>
    <xf numFmtId="0" fontId="20" fillId="0" borderId="11" xfId="26" applyFont="1" applyBorder="1" applyAlignment="1">
      <alignment horizontal="left" vertical="center"/>
    </xf>
    <xf numFmtId="168" fontId="20" fillId="0" borderId="19" xfId="6" applyNumberFormat="1" applyFont="1" applyBorder="1" applyAlignment="1">
      <alignment vertical="center"/>
    </xf>
    <xf numFmtId="168" fontId="20" fillId="0" borderId="11" xfId="6" applyNumberFormat="1" applyFont="1" applyBorder="1" applyAlignment="1">
      <alignment vertical="center"/>
    </xf>
    <xf numFmtId="168" fontId="20" fillId="0" borderId="18" xfId="6" applyNumberFormat="1" applyFont="1" applyBorder="1" applyAlignment="1">
      <alignment vertical="center"/>
    </xf>
    <xf numFmtId="0" fontId="33" fillId="0" borderId="11" xfId="26" applyFont="1" applyBorder="1" applyAlignment="1">
      <alignment horizontal="left" vertical="center"/>
    </xf>
    <xf numFmtId="168" fontId="33" fillId="0" borderId="19" xfId="6" applyNumberFormat="1" applyFont="1" applyFill="1" applyBorder="1" applyAlignment="1">
      <alignment vertical="center"/>
    </xf>
    <xf numFmtId="168" fontId="33" fillId="0" borderId="11" xfId="6" applyNumberFormat="1" applyFont="1" applyFill="1" applyBorder="1" applyAlignment="1">
      <alignment vertical="center"/>
    </xf>
    <xf numFmtId="168" fontId="33" fillId="0" borderId="18" xfId="6" applyNumberFormat="1" applyFont="1" applyFill="1" applyBorder="1" applyAlignment="1">
      <alignment vertical="center"/>
    </xf>
    <xf numFmtId="168" fontId="34" fillId="0" borderId="17" xfId="6" applyNumberFormat="1" applyFont="1" applyFill="1" applyBorder="1" applyAlignment="1">
      <alignment vertical="center"/>
    </xf>
    <xf numFmtId="168" fontId="34" fillId="0" borderId="0" xfId="6" applyNumberFormat="1" applyFont="1" applyFill="1" applyBorder="1" applyAlignment="1">
      <alignment vertical="center"/>
    </xf>
    <xf numFmtId="168" fontId="34" fillId="0" borderId="16" xfId="6" applyNumberFormat="1" applyFont="1" applyFill="1" applyBorder="1" applyAlignment="1">
      <alignment vertical="center"/>
    </xf>
    <xf numFmtId="0" fontId="36" fillId="0" borderId="0" xfId="26" applyFont="1" applyFill="1" applyBorder="1" applyAlignment="1">
      <alignment vertical="center"/>
    </xf>
    <xf numFmtId="168" fontId="33" fillId="0" borderId="17" xfId="6" applyNumberFormat="1" applyFont="1" applyFill="1" applyBorder="1" applyAlignment="1">
      <alignment vertical="center"/>
    </xf>
    <xf numFmtId="168" fontId="33" fillId="0" borderId="0" xfId="6" applyNumberFormat="1" applyFont="1" applyFill="1" applyBorder="1" applyAlignment="1">
      <alignment vertical="center"/>
    </xf>
    <xf numFmtId="168" fontId="33" fillId="0" borderId="16" xfId="6" applyNumberFormat="1" applyFont="1" applyFill="1" applyBorder="1" applyAlignment="1">
      <alignment vertical="center"/>
    </xf>
    <xf numFmtId="195" fontId="21" fillId="0" borderId="17" xfId="6" applyNumberFormat="1" applyFont="1" applyFill="1" applyBorder="1" applyAlignment="1">
      <alignment vertical="center"/>
    </xf>
    <xf numFmtId="195" fontId="21" fillId="0" borderId="0" xfId="6" applyNumberFormat="1" applyFont="1" applyFill="1" applyBorder="1" applyAlignment="1">
      <alignment vertical="center"/>
    </xf>
    <xf numFmtId="195" fontId="21" fillId="0" borderId="16" xfId="6" applyNumberFormat="1" applyFont="1" applyFill="1" applyBorder="1" applyAlignment="1">
      <alignment vertical="center"/>
    </xf>
    <xf numFmtId="0" fontId="21" fillId="0" borderId="12" xfId="26" applyFont="1" applyFill="1" applyBorder="1" applyAlignment="1">
      <alignment vertical="center"/>
    </xf>
    <xf numFmtId="195" fontId="21" fillId="0" borderId="24" xfId="6" applyNumberFormat="1" applyFont="1" applyFill="1" applyBorder="1" applyAlignment="1">
      <alignment vertical="center"/>
    </xf>
    <xf numFmtId="195" fontId="21" fillId="0" borderId="12" xfId="6" applyNumberFormat="1" applyFont="1" applyFill="1" applyBorder="1" applyAlignment="1">
      <alignment vertical="center"/>
    </xf>
    <xf numFmtId="195" fontId="21" fillId="0" borderId="23" xfId="6" applyNumberFormat="1" applyFont="1" applyFill="1" applyBorder="1" applyAlignment="1">
      <alignment vertical="center"/>
    </xf>
    <xf numFmtId="193" fontId="21" fillId="0" borderId="17" xfId="6" applyNumberFormat="1" applyFont="1" applyBorder="1" applyAlignment="1">
      <alignment horizontal="right" vertical="center"/>
    </xf>
    <xf numFmtId="193" fontId="21" fillId="0" borderId="0" xfId="6" applyNumberFormat="1" applyFont="1" applyBorder="1" applyAlignment="1">
      <alignment horizontal="right" vertical="center"/>
    </xf>
    <xf numFmtId="193" fontId="21" fillId="0" borderId="16" xfId="6" applyNumberFormat="1" applyFont="1" applyBorder="1" applyAlignment="1">
      <alignment horizontal="right" vertical="center"/>
    </xf>
    <xf numFmtId="193" fontId="21" fillId="0" borderId="24" xfId="30" applyNumberFormat="1" applyFont="1" applyFill="1" applyBorder="1" applyAlignment="1">
      <alignment vertical="center"/>
    </xf>
    <xf numFmtId="193" fontId="21" fillId="0" borderId="12" xfId="30" applyNumberFormat="1" applyFont="1" applyFill="1" applyBorder="1" applyAlignment="1">
      <alignment vertical="center"/>
    </xf>
    <xf numFmtId="193" fontId="21" fillId="0" borderId="23" xfId="30" applyNumberFormat="1" applyFont="1" applyFill="1" applyBorder="1" applyAlignment="1">
      <alignment vertical="center"/>
    </xf>
    <xf numFmtId="193" fontId="21" fillId="0" borderId="12" xfId="30" applyNumberFormat="1" applyFont="1" applyFill="1" applyBorder="1" applyAlignment="1">
      <alignment horizontal="right" vertical="center"/>
    </xf>
    <xf numFmtId="193" fontId="21" fillId="0" borderId="17" xfId="30" applyNumberFormat="1" applyFont="1" applyFill="1" applyBorder="1" applyAlignment="1">
      <alignment vertical="center"/>
    </xf>
    <xf numFmtId="193" fontId="21" fillId="0" borderId="0" xfId="30" applyNumberFormat="1" applyFont="1" applyFill="1" applyBorder="1" applyAlignment="1">
      <alignment vertical="center"/>
    </xf>
    <xf numFmtId="193" fontId="21" fillId="0" borderId="16" xfId="30" applyNumberFormat="1" applyFont="1" applyFill="1" applyBorder="1" applyAlignment="1">
      <alignment vertical="center"/>
    </xf>
    <xf numFmtId="0" fontId="21" fillId="0" borderId="13" xfId="26" applyFont="1" applyBorder="1" applyAlignment="1">
      <alignment vertical="center"/>
    </xf>
    <xf numFmtId="168" fontId="21" fillId="0" borderId="15" xfId="6" applyNumberFormat="1" applyFont="1" applyFill="1" applyBorder="1" applyAlignment="1">
      <alignment vertical="center"/>
    </xf>
    <xf numFmtId="168" fontId="21" fillId="0" borderId="13" xfId="6" applyNumberFormat="1" applyFont="1" applyFill="1" applyBorder="1" applyAlignment="1">
      <alignment vertical="center"/>
    </xf>
    <xf numFmtId="168" fontId="21" fillId="0" borderId="14" xfId="6" applyNumberFormat="1" applyFont="1" applyFill="1" applyBorder="1" applyAlignment="1">
      <alignment vertical="center"/>
    </xf>
    <xf numFmtId="0" fontId="42" fillId="9" borderId="0" xfId="26" applyFont="1" applyFill="1"/>
    <xf numFmtId="0" fontId="42" fillId="9" borderId="0" xfId="26" applyFont="1" applyFill="1" applyBorder="1"/>
    <xf numFmtId="0" fontId="20" fillId="9" borderId="0" xfId="26" applyFont="1" applyFill="1" applyBorder="1" applyAlignment="1">
      <alignment vertical="center"/>
    </xf>
    <xf numFmtId="168" fontId="21" fillId="12" borderId="17" xfId="6" applyNumberFormat="1" applyFont="1" applyFill="1" applyBorder="1" applyAlignment="1">
      <alignment horizontal="right" vertical="center"/>
    </xf>
    <xf numFmtId="168" fontId="21" fillId="12" borderId="24" xfId="6" applyNumberFormat="1" applyFont="1" applyFill="1" applyBorder="1" applyAlignment="1">
      <alignment horizontal="right" vertical="center"/>
    </xf>
    <xf numFmtId="0" fontId="21" fillId="0" borderId="12" xfId="26" applyFont="1" applyFill="1" applyBorder="1" applyAlignment="1">
      <alignment horizontal="right" vertical="center"/>
    </xf>
    <xf numFmtId="168" fontId="21" fillId="9" borderId="0" xfId="6" applyNumberFormat="1" applyFont="1" applyFill="1" applyBorder="1" applyAlignment="1">
      <alignment horizontal="right" vertical="center"/>
    </xf>
    <xf numFmtId="195" fontId="20" fillId="12" borderId="17" xfId="6" applyNumberFormat="1" applyFont="1" applyFill="1" applyBorder="1" applyAlignment="1">
      <alignment horizontal="right" vertical="center"/>
    </xf>
    <xf numFmtId="195" fontId="20" fillId="9" borderId="0" xfId="6" applyNumberFormat="1" applyFont="1" applyFill="1" applyBorder="1" applyAlignment="1">
      <alignment horizontal="right" vertical="center"/>
    </xf>
    <xf numFmtId="169" fontId="138" fillId="9" borderId="0" xfId="26" applyNumberFormat="1" applyFont="1" applyFill="1"/>
    <xf numFmtId="195" fontId="21" fillId="12" borderId="17" xfId="6" applyNumberFormat="1" applyFont="1" applyFill="1" applyBorder="1" applyAlignment="1">
      <alignment horizontal="right" vertical="center"/>
    </xf>
    <xf numFmtId="195" fontId="21" fillId="9" borderId="0" xfId="6" applyNumberFormat="1" applyFont="1" applyFill="1" applyBorder="1" applyAlignment="1">
      <alignment horizontal="right" vertical="center"/>
    </xf>
    <xf numFmtId="195" fontId="21" fillId="12" borderId="24" xfId="6" applyNumberFormat="1" applyFont="1" applyFill="1" applyBorder="1" applyAlignment="1">
      <alignment horizontal="right" vertical="center"/>
    </xf>
    <xf numFmtId="195" fontId="21" fillId="9" borderId="12" xfId="6" applyNumberFormat="1" applyFont="1" applyFill="1" applyBorder="1" applyAlignment="1">
      <alignment horizontal="right" vertical="center"/>
    </xf>
    <xf numFmtId="195" fontId="20" fillId="12" borderId="19" xfId="6" applyNumberFormat="1" applyFont="1" applyFill="1" applyBorder="1" applyAlignment="1">
      <alignment horizontal="right" vertical="center"/>
    </xf>
    <xf numFmtId="195" fontId="20" fillId="9" borderId="11" xfId="6" applyNumberFormat="1" applyFont="1" applyFill="1" applyBorder="1" applyAlignment="1">
      <alignment horizontal="right" vertical="center"/>
    </xf>
    <xf numFmtId="0" fontId="20" fillId="9" borderId="20" xfId="26" applyFont="1" applyFill="1" applyBorder="1" applyAlignment="1">
      <alignment horizontal="left" vertical="center"/>
    </xf>
    <xf numFmtId="195" fontId="20" fillId="12" borderId="22" xfId="6" applyNumberFormat="1" applyFont="1" applyFill="1" applyBorder="1" applyAlignment="1">
      <alignment horizontal="right" vertical="center"/>
    </xf>
    <xf numFmtId="195" fontId="20" fillId="9" borderId="20" xfId="6" applyNumberFormat="1" applyFont="1" applyFill="1" applyBorder="1" applyAlignment="1">
      <alignment horizontal="right" vertical="center"/>
    </xf>
    <xf numFmtId="0" fontId="32" fillId="9" borderId="0" xfId="26" quotePrefix="1" applyFont="1" applyFill="1" applyAlignment="1">
      <alignment horizontal="left" vertical="center" wrapText="1"/>
    </xf>
    <xf numFmtId="0" fontId="21" fillId="9" borderId="0" xfId="26" applyFont="1" applyFill="1" applyAlignment="1">
      <alignment horizontal="left" vertical="center" wrapText="1"/>
    </xf>
    <xf numFmtId="0" fontId="42" fillId="0" borderId="0" xfId="26" applyFont="1" applyFill="1"/>
    <xf numFmtId="0" fontId="42" fillId="0" borderId="0" xfId="26" applyFont="1" applyFill="1" applyBorder="1"/>
    <xf numFmtId="0" fontId="21" fillId="12" borderId="31" xfId="26" applyFont="1" applyFill="1" applyBorder="1" applyAlignment="1">
      <alignment horizontal="right" vertical="center"/>
    </xf>
    <xf numFmtId="0" fontId="21" fillId="18" borderId="24" xfId="26" applyFont="1" applyFill="1" applyBorder="1" applyAlignment="1">
      <alignment horizontal="right" vertical="center"/>
    </xf>
    <xf numFmtId="0" fontId="21" fillId="18" borderId="12" xfId="26" applyFont="1" applyFill="1" applyBorder="1" applyAlignment="1">
      <alignment horizontal="right" vertical="center"/>
    </xf>
    <xf numFmtId="3" fontId="21" fillId="12" borderId="34" xfId="26" applyNumberFormat="1" applyFont="1" applyFill="1" applyBorder="1" applyAlignment="1">
      <alignment horizontal="right" vertical="center"/>
    </xf>
    <xf numFmtId="3" fontId="21" fillId="0" borderId="25" xfId="26" applyNumberFormat="1" applyFont="1" applyFill="1" applyBorder="1" applyAlignment="1">
      <alignment horizontal="right" vertical="center"/>
    </xf>
    <xf numFmtId="3" fontId="21" fillId="0" borderId="33" xfId="26" applyNumberFormat="1" applyFont="1" applyFill="1" applyBorder="1" applyAlignment="1">
      <alignment horizontal="right" vertical="center"/>
    </xf>
    <xf numFmtId="3" fontId="49" fillId="0" borderId="0" xfId="26" applyNumberFormat="1" applyFont="1" applyFill="1"/>
    <xf numFmtId="3" fontId="49" fillId="0" borderId="0" xfId="26" applyNumberFormat="1" applyFont="1"/>
    <xf numFmtId="168" fontId="21" fillId="12" borderId="30" xfId="11" applyNumberFormat="1" applyFont="1" applyFill="1" applyBorder="1" applyAlignment="1">
      <alignment horizontal="right" vertical="center"/>
    </xf>
    <xf numFmtId="168" fontId="21" fillId="0" borderId="0" xfId="11" applyNumberFormat="1" applyFont="1" applyFill="1" applyBorder="1" applyAlignment="1">
      <alignment horizontal="right" vertical="center"/>
    </xf>
    <xf numFmtId="168" fontId="21" fillId="12" borderId="31" xfId="11" applyNumberFormat="1" applyFont="1" applyFill="1" applyBorder="1" applyAlignment="1">
      <alignment horizontal="right" vertical="center"/>
    </xf>
    <xf numFmtId="168" fontId="21" fillId="0" borderId="24" xfId="11" applyNumberFormat="1" applyFont="1" applyFill="1" applyBorder="1" applyAlignment="1">
      <alignment horizontal="right" vertical="center"/>
    </xf>
    <xf numFmtId="168" fontId="21" fillId="0" borderId="12" xfId="11" applyNumberFormat="1" applyFont="1" applyFill="1" applyBorder="1" applyAlignment="1">
      <alignment horizontal="right" vertical="center"/>
    </xf>
    <xf numFmtId="168" fontId="20" fillId="12" borderId="125" xfId="11" applyNumberFormat="1" applyFont="1" applyFill="1" applyBorder="1" applyAlignment="1">
      <alignment horizontal="right" vertical="center"/>
    </xf>
    <xf numFmtId="168" fontId="20" fillId="0" borderId="22" xfId="11" applyNumberFormat="1" applyFont="1" applyFill="1" applyBorder="1" applyAlignment="1">
      <alignment horizontal="right" vertical="center"/>
    </xf>
    <xf numFmtId="168" fontId="20" fillId="0" borderId="20" xfId="11" applyNumberFormat="1" applyFont="1" applyFill="1" applyBorder="1" applyAlignment="1">
      <alignment horizontal="right" vertical="center"/>
    </xf>
    <xf numFmtId="3" fontId="138" fillId="0" borderId="0" xfId="26" applyNumberFormat="1" applyFont="1"/>
    <xf numFmtId="0" fontId="21" fillId="0" borderId="0" xfId="26" applyFont="1" applyBorder="1" applyAlignment="1">
      <alignment horizontal="right" vertical="center"/>
    </xf>
    <xf numFmtId="0" fontId="21" fillId="10" borderId="0" xfId="26" applyFont="1" applyFill="1" applyBorder="1" applyAlignment="1">
      <alignment horizontal="right" vertical="center"/>
    </xf>
    <xf numFmtId="0" fontId="21" fillId="9" borderId="29" xfId="26" applyFont="1" applyFill="1" applyBorder="1" applyAlignment="1">
      <alignment vertical="center"/>
    </xf>
    <xf numFmtId="168" fontId="21" fillId="12" borderId="34" xfId="379" applyNumberFormat="1" applyFont="1" applyFill="1" applyBorder="1" applyAlignment="1">
      <alignment horizontal="right" vertical="center"/>
    </xf>
    <xf numFmtId="168" fontId="21" fillId="0" borderId="25" xfId="379" applyNumberFormat="1" applyFont="1" applyFill="1" applyBorder="1" applyAlignment="1">
      <alignment horizontal="right" vertical="center"/>
    </xf>
    <xf numFmtId="168" fontId="21" fillId="0" borderId="33" xfId="379" applyNumberFormat="1" applyFont="1" applyFill="1" applyBorder="1" applyAlignment="1">
      <alignment horizontal="right" vertical="center"/>
    </xf>
    <xf numFmtId="171" fontId="49" fillId="0" borderId="0" xfId="26" applyNumberFormat="1" applyFont="1" applyAlignment="1">
      <alignment vertical="center"/>
    </xf>
    <xf numFmtId="168" fontId="21" fillId="12" borderId="30" xfId="379" applyNumberFormat="1" applyFont="1" applyFill="1" applyBorder="1" applyAlignment="1">
      <alignment horizontal="right" vertical="center"/>
    </xf>
    <xf numFmtId="168" fontId="21" fillId="0" borderId="17" xfId="379" applyNumberFormat="1" applyFont="1" applyFill="1" applyBorder="1" applyAlignment="1">
      <alignment horizontal="right" vertical="center"/>
    </xf>
    <xf numFmtId="168" fontId="21" fillId="0" borderId="0" xfId="379" applyNumberFormat="1" applyFont="1" applyFill="1" applyBorder="1" applyAlignment="1">
      <alignment horizontal="right" vertical="center"/>
    </xf>
    <xf numFmtId="0" fontId="20" fillId="0" borderId="21" xfId="11" applyNumberFormat="1" applyFont="1" applyFill="1" applyBorder="1" applyAlignment="1">
      <alignment horizontal="left" vertical="center"/>
    </xf>
    <xf numFmtId="168" fontId="20" fillId="12" borderId="126" xfId="379" applyNumberFormat="1" applyFont="1" applyFill="1" applyBorder="1" applyAlignment="1">
      <alignment horizontal="right" vertical="center"/>
    </xf>
    <xf numFmtId="168" fontId="20" fillId="0" borderId="26" xfId="379" applyNumberFormat="1" applyFont="1" applyFill="1" applyBorder="1" applyAlignment="1">
      <alignment horizontal="right" vertical="center"/>
    </xf>
    <xf numFmtId="168" fontId="20" fillId="0" borderId="27" xfId="379" applyNumberFormat="1" applyFont="1" applyFill="1" applyBorder="1" applyAlignment="1">
      <alignment horizontal="right" vertical="center"/>
    </xf>
    <xf numFmtId="0" fontId="21" fillId="0" borderId="127" xfId="26" applyFont="1" applyBorder="1" applyAlignment="1">
      <alignment vertical="center"/>
    </xf>
    <xf numFmtId="0" fontId="21" fillId="9" borderId="0" xfId="26" applyFont="1" applyFill="1" applyAlignment="1">
      <alignment horizontal="left" vertical="center"/>
    </xf>
    <xf numFmtId="0" fontId="42" fillId="0" borderId="0" xfId="26" applyFont="1" applyFill="1" applyAlignment="1">
      <alignment horizontal="right"/>
    </xf>
    <xf numFmtId="0" fontId="42" fillId="0" borderId="0" xfId="26" applyFont="1" applyFill="1" applyBorder="1" applyAlignment="1">
      <alignment horizontal="right"/>
    </xf>
    <xf numFmtId="0" fontId="21" fillId="10" borderId="0" xfId="26" applyFont="1" applyFill="1" applyAlignment="1">
      <alignment horizontal="right"/>
    </xf>
    <xf numFmtId="0" fontId="21" fillId="10" borderId="0" xfId="26" applyFont="1" applyFill="1" applyBorder="1" applyAlignment="1">
      <alignment horizontal="right"/>
    </xf>
    <xf numFmtId="0" fontId="20" fillId="0" borderId="0" xfId="26" applyFont="1" applyBorder="1" applyAlignment="1">
      <alignment horizontal="right" vertical="center"/>
    </xf>
    <xf numFmtId="0" fontId="20" fillId="0" borderId="0" xfId="26" applyFont="1" applyAlignment="1">
      <alignment horizontal="right" vertical="center"/>
    </xf>
    <xf numFmtId="0" fontId="21" fillId="0" borderId="0" xfId="26" applyFont="1" applyFill="1" applyAlignment="1">
      <alignment horizontal="right" vertical="center"/>
    </xf>
    <xf numFmtId="0" fontId="21" fillId="9" borderId="12" xfId="26" applyNumberFormat="1" applyFont="1" applyFill="1" applyBorder="1" applyAlignment="1">
      <alignment horizontal="left" vertical="center"/>
    </xf>
    <xf numFmtId="0" fontId="21" fillId="0" borderId="0" xfId="26" applyFont="1" applyAlignment="1">
      <alignment horizontal="right"/>
    </xf>
    <xf numFmtId="0" fontId="21" fillId="9" borderId="0" xfId="26" applyNumberFormat="1" applyFont="1" applyFill="1" applyBorder="1" applyAlignment="1">
      <alignment horizontal="left" vertical="center" readingOrder="1"/>
    </xf>
    <xf numFmtId="0" fontId="20" fillId="9" borderId="11" xfId="26" applyNumberFormat="1" applyFont="1" applyFill="1" applyBorder="1" applyAlignment="1">
      <alignment horizontal="left" vertical="center" readingOrder="1"/>
    </xf>
    <xf numFmtId="0" fontId="21" fillId="9" borderId="20" xfId="26" applyNumberFormat="1" applyFont="1" applyFill="1" applyBorder="1" applyAlignment="1">
      <alignment horizontal="left" vertical="center" readingOrder="1"/>
    </xf>
    <xf numFmtId="0" fontId="20" fillId="9" borderId="20" xfId="379" applyNumberFormat="1" applyFont="1" applyFill="1" applyBorder="1" applyAlignment="1">
      <alignment horizontal="left" vertical="center" readingOrder="1"/>
    </xf>
    <xf numFmtId="0" fontId="21" fillId="9" borderId="12" xfId="26" applyNumberFormat="1" applyFont="1" applyFill="1" applyBorder="1" applyAlignment="1">
      <alignment horizontal="left" vertical="center" readingOrder="1"/>
    </xf>
    <xf numFmtId="0" fontId="20" fillId="9" borderId="13" xfId="379" applyNumberFormat="1" applyFont="1" applyFill="1" applyBorder="1" applyAlignment="1">
      <alignment horizontal="left" vertical="center" readingOrder="1"/>
    </xf>
    <xf numFmtId="0" fontId="141" fillId="0" borderId="0" xfId="26" applyFont="1" applyFill="1"/>
    <xf numFmtId="0" fontId="39" fillId="0" borderId="0" xfId="26" applyFont="1" applyFill="1" applyAlignment="1">
      <alignment horizontal="right" vertical="center"/>
    </xf>
    <xf numFmtId="0" fontId="49" fillId="0" borderId="0" xfId="26" applyFont="1" applyFill="1"/>
    <xf numFmtId="0" fontId="142" fillId="0" borderId="0" xfId="26" applyFont="1" applyFill="1"/>
    <xf numFmtId="0" fontId="49" fillId="0" borderId="0" xfId="26" applyFont="1" applyFill="1" applyAlignment="1">
      <alignment vertical="center"/>
    </xf>
    <xf numFmtId="0" fontId="142" fillId="0" borderId="0" xfId="26" applyFont="1" applyFill="1" applyAlignment="1">
      <alignment vertical="center"/>
    </xf>
    <xf numFmtId="168" fontId="21" fillId="0" borderId="17" xfId="6" applyNumberFormat="1" applyFont="1" applyFill="1" applyBorder="1" applyAlignment="1">
      <alignment horizontal="right" vertical="center"/>
    </xf>
    <xf numFmtId="168" fontId="49" fillId="0" borderId="0" xfId="26" applyNumberFormat="1" applyFont="1" applyFill="1" applyAlignment="1">
      <alignment horizontal="right"/>
    </xf>
    <xf numFmtId="168" fontId="142" fillId="0" borderId="0" xfId="26" applyNumberFormat="1" applyFont="1" applyFill="1" applyAlignment="1">
      <alignment horizontal="right"/>
    </xf>
    <xf numFmtId="168" fontId="138" fillId="0" borderId="0" xfId="26" applyNumberFormat="1" applyFont="1" applyFill="1" applyAlignment="1">
      <alignment horizontal="right"/>
    </xf>
    <xf numFmtId="168" fontId="143" fillId="12" borderId="25" xfId="379" applyNumberFormat="1" applyFont="1" applyFill="1" applyBorder="1" applyAlignment="1">
      <alignment horizontal="right" vertical="center"/>
    </xf>
    <xf numFmtId="168" fontId="143" fillId="0" borderId="25" xfId="379" applyNumberFormat="1" applyFont="1" applyFill="1" applyBorder="1" applyAlignment="1">
      <alignment horizontal="right" vertical="center"/>
    </xf>
    <xf numFmtId="168" fontId="49" fillId="0" borderId="0" xfId="26" applyNumberFormat="1" applyFont="1"/>
    <xf numFmtId="168" fontId="142" fillId="0" borderId="0" xfId="26" applyNumberFormat="1" applyFont="1"/>
    <xf numFmtId="168" fontId="138" fillId="0" borderId="0" xfId="26" applyNumberFormat="1" applyFont="1"/>
    <xf numFmtId="0" fontId="21" fillId="9" borderId="16" xfId="26" applyFont="1" applyFill="1" applyBorder="1" applyAlignment="1">
      <alignment vertical="center"/>
    </xf>
    <xf numFmtId="168" fontId="143" fillId="12" borderId="17" xfId="379" applyNumberFormat="1" applyFont="1" applyFill="1" applyBorder="1" applyAlignment="1">
      <alignment horizontal="right" vertical="center"/>
    </xf>
    <xf numFmtId="168" fontId="143" fillId="0" borderId="17" xfId="379" applyNumberFormat="1" applyFont="1" applyFill="1" applyBorder="1" applyAlignment="1">
      <alignment horizontal="right" vertical="center"/>
    </xf>
    <xf numFmtId="168" fontId="143" fillId="12" borderId="24" xfId="379" applyNumberFormat="1" applyFont="1" applyFill="1" applyBorder="1" applyAlignment="1">
      <alignment horizontal="right" vertical="center"/>
    </xf>
    <xf numFmtId="168" fontId="143" fillId="0" borderId="24" xfId="379" applyNumberFormat="1" applyFont="1" applyFill="1" applyBorder="1" applyAlignment="1">
      <alignment horizontal="right" vertical="center"/>
    </xf>
    <xf numFmtId="168" fontId="144" fillId="12" borderId="19" xfId="379" applyNumberFormat="1" applyFont="1" applyFill="1" applyBorder="1" applyAlignment="1">
      <alignment horizontal="right" vertical="center"/>
    </xf>
    <xf numFmtId="168" fontId="144" fillId="0" borderId="19" xfId="379" applyNumberFormat="1" applyFont="1" applyFill="1" applyBorder="1" applyAlignment="1">
      <alignment horizontal="right" vertical="center"/>
    </xf>
    <xf numFmtId="0" fontId="21" fillId="9" borderId="11" xfId="26" applyFont="1" applyFill="1" applyBorder="1" applyAlignment="1">
      <alignment vertical="center"/>
    </xf>
    <xf numFmtId="168" fontId="143" fillId="12" borderId="19" xfId="379" applyNumberFormat="1" applyFont="1" applyFill="1" applyBorder="1" applyAlignment="1">
      <alignment horizontal="right" vertical="center"/>
    </xf>
    <xf numFmtId="168" fontId="143" fillId="0" borderId="19" xfId="379" applyNumberFormat="1" applyFont="1" applyFill="1" applyBorder="1" applyAlignment="1">
      <alignment horizontal="right" vertical="center"/>
    </xf>
    <xf numFmtId="168" fontId="143" fillId="12" borderId="0" xfId="379" applyNumberFormat="1" applyFont="1" applyFill="1" applyBorder="1" applyAlignment="1">
      <alignment horizontal="right" vertical="center"/>
    </xf>
    <xf numFmtId="0" fontId="49" fillId="0" borderId="0" xfId="26" applyFont="1"/>
    <xf numFmtId="0" fontId="142" fillId="0" borderId="0" xfId="26" applyFont="1"/>
    <xf numFmtId="0" fontId="21" fillId="9" borderId="13" xfId="26" applyFont="1" applyFill="1" applyBorder="1" applyAlignment="1">
      <alignment vertical="center"/>
    </xf>
    <xf numFmtId="168" fontId="143" fillId="12" borderId="15" xfId="379" applyNumberFormat="1" applyFont="1" applyFill="1" applyBorder="1" applyAlignment="1">
      <alignment horizontal="right" vertical="center"/>
    </xf>
    <xf numFmtId="168" fontId="143" fillId="12" borderId="13" xfId="379" applyNumberFormat="1" applyFont="1" applyFill="1" applyBorder="1" applyAlignment="1">
      <alignment horizontal="right" vertical="center"/>
    </xf>
    <xf numFmtId="0" fontId="32" fillId="0" borderId="0" xfId="26" applyFont="1" applyAlignment="1"/>
    <xf numFmtId="0" fontId="21" fillId="0" borderId="0" xfId="26" applyFont="1" applyFill="1" applyBorder="1" applyAlignment="1"/>
    <xf numFmtId="0" fontId="143" fillId="0" borderId="0" xfId="26" applyFont="1"/>
    <xf numFmtId="0" fontId="145" fillId="0" borderId="0" xfId="26" applyFont="1"/>
    <xf numFmtId="0" fontId="50" fillId="0" borderId="0" xfId="26" applyFont="1" applyFill="1" applyBorder="1"/>
    <xf numFmtId="0" fontId="146" fillId="0" borderId="0" xfId="26" applyFont="1" applyFill="1"/>
    <xf numFmtId="0" fontId="147" fillId="0" borderId="0" xfId="26" applyFont="1" applyFill="1" applyAlignment="1">
      <alignment horizontal="left" vertical="center"/>
    </xf>
    <xf numFmtId="0" fontId="50" fillId="0" borderId="0" xfId="26" applyFont="1" applyFill="1" applyBorder="1" applyAlignment="1">
      <alignment vertical="center"/>
    </xf>
    <xf numFmtId="171" fontId="142" fillId="0" borderId="0" xfId="26" applyNumberFormat="1" applyFont="1"/>
    <xf numFmtId="0" fontId="146" fillId="0" borderId="0" xfId="26" applyFont="1" applyFill="1" applyAlignment="1">
      <alignment vertical="center"/>
    </xf>
    <xf numFmtId="0" fontId="50" fillId="0" borderId="0" xfId="26" applyFont="1" applyBorder="1" applyAlignment="1">
      <alignment vertical="center"/>
    </xf>
    <xf numFmtId="0" fontId="146" fillId="0" borderId="0" xfId="26" applyFont="1" applyBorder="1" applyAlignment="1">
      <alignment vertical="center"/>
    </xf>
    <xf numFmtId="0" fontId="21" fillId="9" borderId="12" xfId="26" applyFont="1" applyFill="1" applyBorder="1"/>
    <xf numFmtId="168" fontId="21" fillId="0" borderId="24" xfId="6" applyNumberFormat="1" applyFont="1" applyFill="1" applyBorder="1" applyAlignment="1">
      <alignment horizontal="right" vertical="center"/>
    </xf>
    <xf numFmtId="0" fontId="142" fillId="0" borderId="0" xfId="26" applyFont="1" applyFill="1" applyBorder="1" applyAlignment="1">
      <alignment horizontal="right" vertical="center"/>
    </xf>
    <xf numFmtId="0" fontId="50" fillId="0" borderId="0" xfId="26" applyFont="1" applyBorder="1"/>
    <xf numFmtId="0" fontId="146" fillId="0" borderId="0" xfId="26" applyFont="1" applyBorder="1"/>
    <xf numFmtId="171" fontId="49" fillId="0" borderId="0" xfId="26" applyNumberFormat="1" applyFont="1" applyBorder="1"/>
    <xf numFmtId="1" fontId="138" fillId="0" borderId="0" xfId="26" applyNumberFormat="1" applyFont="1"/>
    <xf numFmtId="0" fontId="21" fillId="9" borderId="33" xfId="26" applyFont="1" applyFill="1" applyBorder="1" applyAlignment="1">
      <alignment vertical="center"/>
    </xf>
    <xf numFmtId="0" fontId="20" fillId="0" borderId="11" xfId="26" applyFont="1" applyFill="1" applyBorder="1" applyAlignment="1">
      <alignment vertical="center"/>
    </xf>
    <xf numFmtId="168" fontId="144" fillId="12" borderId="25" xfId="379" applyNumberFormat="1" applyFont="1" applyFill="1" applyBorder="1" applyAlignment="1">
      <alignment horizontal="right" vertical="center"/>
    </xf>
    <xf numFmtId="168" fontId="144" fillId="0" borderId="25" xfId="379" applyNumberFormat="1" applyFont="1" applyFill="1" applyBorder="1" applyAlignment="1">
      <alignment horizontal="right" vertical="center"/>
    </xf>
    <xf numFmtId="171" fontId="49" fillId="9" borderId="0" xfId="26" applyNumberFormat="1" applyFont="1" applyFill="1" applyBorder="1"/>
    <xf numFmtId="0" fontId="146" fillId="0" borderId="0" xfId="26" applyFont="1"/>
    <xf numFmtId="3" fontId="21" fillId="12" borderId="17" xfId="26" applyNumberFormat="1" applyFont="1" applyFill="1" applyBorder="1" applyAlignment="1">
      <alignment horizontal="right"/>
    </xf>
    <xf numFmtId="3" fontId="21" fillId="0" borderId="17" xfId="26" applyNumberFormat="1" applyFont="1" applyFill="1" applyBorder="1" applyAlignment="1">
      <alignment horizontal="right"/>
    </xf>
    <xf numFmtId="0" fontId="21" fillId="9" borderId="13" xfId="26" applyFont="1" applyFill="1" applyBorder="1"/>
    <xf numFmtId="1" fontId="21" fillId="12" borderId="15" xfId="26" applyNumberFormat="1" applyFont="1" applyFill="1" applyBorder="1" applyAlignment="1">
      <alignment horizontal="right"/>
    </xf>
    <xf numFmtId="1" fontId="21" fillId="0" borderId="15" xfId="26" applyNumberFormat="1" applyFont="1" applyFill="1" applyBorder="1" applyAlignment="1">
      <alignment horizontal="right"/>
    </xf>
    <xf numFmtId="0" fontId="139" fillId="0" borderId="0" xfId="26" applyFont="1"/>
    <xf numFmtId="0" fontId="21" fillId="0" borderId="0" xfId="26" applyFont="1" applyAlignment="1">
      <alignment wrapText="1"/>
    </xf>
    <xf numFmtId="168" fontId="143" fillId="0" borderId="0" xfId="379" applyNumberFormat="1" applyFont="1" applyFill="1" applyBorder="1" applyAlignment="1">
      <alignment horizontal="right" vertical="center"/>
    </xf>
    <xf numFmtId="0" fontId="50" fillId="9" borderId="0" xfId="26" applyFont="1" applyFill="1" applyBorder="1"/>
    <xf numFmtId="3" fontId="21" fillId="9" borderId="0" xfId="0" applyNumberFormat="1" applyFont="1" applyFill="1" applyAlignment="1">
      <alignment vertical="center"/>
    </xf>
    <xf numFmtId="3" fontId="54" fillId="0" borderId="0" xfId="0" applyNumberFormat="1" applyFont="1" applyFill="1" applyBorder="1" applyAlignment="1">
      <alignment vertical="center"/>
    </xf>
    <xf numFmtId="3" fontId="32" fillId="0" borderId="0" xfId="0" applyNumberFormat="1" applyFont="1" applyFill="1" applyBorder="1" applyAlignment="1">
      <alignment vertical="center" wrapText="1"/>
    </xf>
    <xf numFmtId="173" fontId="34" fillId="0" borderId="15" xfId="6" applyNumberFormat="1" applyFont="1" applyBorder="1"/>
    <xf numFmtId="173" fontId="34" fillId="0" borderId="13" xfId="6" applyNumberFormat="1" applyFont="1" applyBorder="1"/>
    <xf numFmtId="0" fontId="35" fillId="10" borderId="133" xfId="0" applyFont="1" applyFill="1" applyBorder="1" applyAlignment="1">
      <alignment horizontal="left" vertical="center"/>
    </xf>
    <xf numFmtId="0" fontId="20" fillId="10" borderId="133" xfId="0" applyFont="1" applyFill="1" applyBorder="1" applyAlignment="1">
      <alignment vertical="center"/>
    </xf>
    <xf numFmtId="0" fontId="20" fillId="15" borderId="133" xfId="0" applyFont="1" applyFill="1" applyBorder="1" applyAlignment="1">
      <alignment vertical="center"/>
    </xf>
    <xf numFmtId="0" fontId="54" fillId="9" borderId="0" xfId="26" applyFont="1" applyFill="1" applyBorder="1" applyAlignment="1">
      <alignment horizontal="center" vertical="center"/>
    </xf>
    <xf numFmtId="0" fontId="21" fillId="9" borderId="12" xfId="0" applyFont="1" applyFill="1" applyBorder="1" applyAlignment="1">
      <alignment horizontal="center" vertical="center"/>
    </xf>
    <xf numFmtId="3" fontId="21" fillId="12" borderId="128" xfId="26" applyNumberFormat="1" applyFont="1" applyFill="1" applyBorder="1" applyAlignment="1">
      <alignment horizontal="right" vertical="center"/>
    </xf>
    <xf numFmtId="3" fontId="21" fillId="9" borderId="129" xfId="30" applyNumberFormat="1" applyFont="1" applyFill="1" applyBorder="1" applyAlignment="1">
      <alignment horizontal="right" vertical="center"/>
    </xf>
    <xf numFmtId="3" fontId="21" fillId="9" borderId="33" xfId="30" applyNumberFormat="1" applyFont="1" applyFill="1" applyBorder="1" applyAlignment="1">
      <alignment horizontal="right" vertical="center"/>
    </xf>
    <xf numFmtId="3" fontId="21" fillId="0" borderId="0" xfId="26" applyNumberFormat="1" applyFont="1" applyAlignment="1">
      <alignment horizontal="right"/>
    </xf>
    <xf numFmtId="3" fontId="21" fillId="9" borderId="130" xfId="30" applyNumberFormat="1" applyFont="1" applyFill="1" applyBorder="1" applyAlignment="1">
      <alignment horizontal="right" vertical="center"/>
    </xf>
    <xf numFmtId="3" fontId="21" fillId="9" borderId="0" xfId="30" applyNumberFormat="1" applyFont="1" applyFill="1" applyBorder="1" applyAlignment="1">
      <alignment horizontal="right" vertical="center"/>
    </xf>
    <xf numFmtId="3" fontId="20" fillId="12" borderId="131" xfId="379" applyNumberFormat="1" applyFont="1" applyFill="1" applyBorder="1" applyAlignment="1">
      <alignment horizontal="right" vertical="center"/>
    </xf>
    <xf numFmtId="3" fontId="20" fillId="9" borderId="132" xfId="379" applyNumberFormat="1" applyFont="1" applyFill="1" applyBorder="1" applyAlignment="1">
      <alignment horizontal="right" vertical="center"/>
    </xf>
    <xf numFmtId="3" fontId="20" fillId="9" borderId="11" xfId="379" applyNumberFormat="1" applyFont="1" applyFill="1" applyBorder="1" applyAlignment="1">
      <alignment horizontal="right" vertical="center"/>
    </xf>
    <xf numFmtId="3" fontId="21" fillId="12" borderId="125" xfId="379" applyNumberFormat="1" applyFont="1" applyFill="1" applyBorder="1" applyAlignment="1">
      <alignment horizontal="right" vertical="center"/>
    </xf>
    <xf numFmtId="3" fontId="21" fillId="9" borderId="22" xfId="379" applyNumberFormat="1" applyFont="1" applyFill="1" applyBorder="1" applyAlignment="1">
      <alignment horizontal="right" vertical="center"/>
    </xf>
    <xf numFmtId="3" fontId="21" fillId="9" borderId="20" xfId="379" applyNumberFormat="1" applyFont="1" applyFill="1" applyBorder="1" applyAlignment="1">
      <alignment horizontal="right" vertical="center"/>
    </xf>
    <xf numFmtId="3" fontId="21" fillId="9" borderId="0" xfId="26" applyNumberFormat="1" applyFont="1" applyFill="1" applyBorder="1" applyAlignment="1">
      <alignment horizontal="right"/>
    </xf>
    <xf numFmtId="3" fontId="20" fillId="10" borderId="0" xfId="26" applyNumberFormat="1" applyFont="1" applyFill="1" applyBorder="1" applyAlignment="1">
      <alignment horizontal="right" vertical="center"/>
    </xf>
    <xf numFmtId="3" fontId="21" fillId="9" borderId="24" xfId="26" applyNumberFormat="1" applyFont="1" applyFill="1" applyBorder="1" applyAlignment="1">
      <alignment horizontal="right"/>
    </xf>
    <xf numFmtId="3" fontId="21" fillId="9" borderId="12" xfId="26" applyNumberFormat="1" applyFont="1" applyFill="1" applyBorder="1" applyAlignment="1">
      <alignment horizontal="right"/>
    </xf>
    <xf numFmtId="3" fontId="21" fillId="12" borderId="12" xfId="26" applyNumberFormat="1" applyFont="1" applyFill="1" applyBorder="1" applyAlignment="1">
      <alignment horizontal="right"/>
    </xf>
    <xf numFmtId="3" fontId="21" fillId="9" borderId="17" xfId="26" applyNumberFormat="1" applyFont="1" applyFill="1" applyBorder="1" applyAlignment="1">
      <alignment horizontal="right"/>
    </xf>
    <xf numFmtId="3" fontId="21" fillId="12" borderId="0" xfId="26" applyNumberFormat="1" applyFont="1" applyFill="1" applyBorder="1" applyAlignment="1">
      <alignment horizontal="right"/>
    </xf>
    <xf numFmtId="3" fontId="20" fillId="0" borderId="22" xfId="26" applyNumberFormat="1" applyFont="1" applyBorder="1" applyAlignment="1">
      <alignment horizontal="right" vertical="center"/>
    </xf>
    <xf numFmtId="3" fontId="20" fillId="0" borderId="20" xfId="26" applyNumberFormat="1" applyFont="1" applyBorder="1" applyAlignment="1">
      <alignment horizontal="right" vertical="center"/>
    </xf>
    <xf numFmtId="3" fontId="21" fillId="9" borderId="0" xfId="26" applyNumberFormat="1" applyFont="1" applyFill="1" applyAlignment="1">
      <alignment horizontal="right" vertical="center"/>
    </xf>
    <xf numFmtId="3" fontId="21" fillId="9" borderId="19" xfId="26" applyNumberFormat="1" applyFont="1" applyFill="1" applyBorder="1" applyAlignment="1">
      <alignment horizontal="right"/>
    </xf>
    <xf numFmtId="3" fontId="21" fillId="9" borderId="11" xfId="26" applyNumberFormat="1" applyFont="1" applyFill="1" applyBorder="1" applyAlignment="1">
      <alignment horizontal="right"/>
    </xf>
    <xf numFmtId="3" fontId="21" fillId="12" borderId="11" xfId="26" applyNumberFormat="1" applyFont="1" applyFill="1" applyBorder="1" applyAlignment="1">
      <alignment horizontal="right"/>
    </xf>
    <xf numFmtId="3" fontId="20" fillId="9" borderId="26" xfId="26" applyNumberFormat="1" applyFont="1" applyFill="1" applyBorder="1" applyAlignment="1">
      <alignment horizontal="right"/>
    </xf>
    <xf numFmtId="3" fontId="20" fillId="9" borderId="27" xfId="26" applyNumberFormat="1" applyFont="1" applyFill="1" applyBorder="1" applyAlignment="1">
      <alignment horizontal="right"/>
    </xf>
    <xf numFmtId="3" fontId="20" fillId="12" borderId="27" xfId="26" applyNumberFormat="1" applyFont="1" applyFill="1" applyBorder="1" applyAlignment="1">
      <alignment horizontal="right"/>
    </xf>
    <xf numFmtId="3" fontId="54" fillId="9" borderId="0" xfId="0" applyNumberFormat="1" applyFont="1" applyFill="1" applyAlignment="1">
      <alignment vertical="center"/>
    </xf>
    <xf numFmtId="3" fontId="51" fillId="9" borderId="0" xfId="0" applyNumberFormat="1" applyFont="1" applyFill="1" applyBorder="1" applyAlignment="1">
      <alignment vertical="center"/>
    </xf>
    <xf numFmtId="3" fontId="54" fillId="9" borderId="0" xfId="0" applyNumberFormat="1" applyFont="1" applyFill="1" applyBorder="1" applyAlignment="1">
      <alignment horizontal="right"/>
    </xf>
    <xf numFmtId="14" fontId="21" fillId="12" borderId="11" xfId="0" quotePrefix="1" applyNumberFormat="1" applyFont="1" applyFill="1" applyBorder="1" applyAlignment="1">
      <alignment horizontal="right" vertical="center"/>
    </xf>
    <xf numFmtId="0" fontId="21" fillId="12" borderId="0" xfId="0" applyFont="1" applyFill="1" applyBorder="1" applyAlignment="1">
      <alignment horizontal="right" vertical="center"/>
    </xf>
    <xf numFmtId="4" fontId="34" fillId="12" borderId="0" xfId="0" applyNumberFormat="1" applyFont="1" applyFill="1" applyBorder="1" applyAlignment="1">
      <alignment horizontal="right" vertical="center"/>
    </xf>
    <xf numFmtId="3" fontId="21" fillId="12" borderId="13" xfId="0" applyNumberFormat="1" applyFont="1" applyFill="1" applyBorder="1" applyAlignment="1">
      <alignment vertical="center"/>
    </xf>
    <xf numFmtId="3" fontId="56" fillId="12" borderId="11" xfId="6" applyNumberFormat="1" applyFont="1" applyFill="1" applyBorder="1" applyAlignment="1">
      <alignment horizontal="right" vertical="center"/>
    </xf>
    <xf numFmtId="3" fontId="56" fillId="0" borderId="11" xfId="6" applyNumberFormat="1" applyFont="1" applyFill="1" applyBorder="1" applyAlignment="1">
      <alignment horizontal="right" vertical="center"/>
    </xf>
    <xf numFmtId="14" fontId="21" fillId="9" borderId="11" xfId="26" quotePrefix="1" applyNumberFormat="1" applyFont="1" applyFill="1" applyBorder="1" applyAlignment="1">
      <alignment horizontal="right" vertical="center"/>
    </xf>
    <xf numFmtId="0" fontId="39" fillId="9" borderId="0" xfId="26" applyFont="1" applyFill="1" applyBorder="1" applyAlignment="1">
      <alignment horizontal="left" vertical="center"/>
    </xf>
    <xf numFmtId="0" fontId="41" fillId="16" borderId="0" xfId="26" applyFont="1" applyFill="1" applyBorder="1" applyAlignment="1">
      <alignment horizontal="left" vertical="center"/>
    </xf>
    <xf numFmtId="14" fontId="21" fillId="9" borderId="12" xfId="26" quotePrefix="1" applyNumberFormat="1" applyFont="1" applyFill="1" applyBorder="1" applyAlignment="1">
      <alignment horizontal="right" vertical="center"/>
    </xf>
    <xf numFmtId="3" fontId="20" fillId="9" borderId="11" xfId="26" applyNumberFormat="1" applyFont="1" applyFill="1" applyBorder="1" applyAlignment="1">
      <alignment horizontal="right" vertical="center"/>
    </xf>
    <xf numFmtId="3" fontId="21" fillId="9" borderId="11" xfId="26" applyNumberFormat="1" applyFont="1" applyFill="1" applyBorder="1" applyAlignment="1">
      <alignment horizontal="right" vertical="center"/>
    </xf>
    <xf numFmtId="3" fontId="20" fillId="9" borderId="27" xfId="26" applyNumberFormat="1" applyFont="1" applyFill="1" applyBorder="1" applyAlignment="1">
      <alignment horizontal="right" vertical="center"/>
    </xf>
    <xf numFmtId="0" fontId="70" fillId="9" borderId="134" xfId="0" applyFont="1" applyFill="1" applyBorder="1" applyAlignment="1">
      <alignment horizontal="right" wrapText="1"/>
    </xf>
    <xf numFmtId="170" fontId="21" fillId="0" borderId="135" xfId="0" applyNumberFormat="1" applyFont="1" applyFill="1" applyBorder="1"/>
    <xf numFmtId="170" fontId="52" fillId="9" borderId="136" xfId="72" applyNumberFormat="1" applyFont="1" applyFill="1" applyBorder="1" applyAlignment="1">
      <alignment horizontal="right" vertical="center"/>
    </xf>
    <xf numFmtId="170" fontId="20" fillId="9" borderId="137" xfId="0" applyNumberFormat="1" applyFont="1" applyFill="1" applyBorder="1"/>
    <xf numFmtId="0" fontId="70" fillId="9" borderId="138" xfId="0" applyFont="1" applyFill="1" applyBorder="1" applyAlignment="1">
      <alignment horizontal="right" wrapText="1"/>
    </xf>
    <xf numFmtId="170" fontId="21" fillId="9" borderId="139" xfId="0" applyNumberFormat="1" applyFont="1" applyFill="1" applyBorder="1"/>
    <xf numFmtId="170" fontId="21" fillId="0" borderId="140" xfId="0" applyNumberFormat="1" applyFont="1" applyFill="1" applyBorder="1"/>
    <xf numFmtId="170" fontId="21" fillId="18" borderId="136" xfId="0" applyNumberFormat="1" applyFont="1" applyFill="1" applyBorder="1"/>
    <xf numFmtId="170" fontId="21" fillId="9" borderId="140" xfId="0" applyNumberFormat="1" applyFont="1" applyFill="1" applyBorder="1"/>
    <xf numFmtId="170" fontId="20" fillId="9" borderId="141" xfId="0" applyNumberFormat="1" applyFont="1" applyFill="1" applyBorder="1"/>
    <xf numFmtId="0" fontId="70" fillId="9" borderId="142" xfId="27" applyFont="1" applyFill="1" applyBorder="1" applyAlignment="1">
      <alignment horizontal="right" wrapText="1"/>
    </xf>
    <xf numFmtId="170" fontId="52" fillId="9" borderId="143" xfId="72" applyNumberFormat="1" applyFont="1" applyFill="1" applyBorder="1" applyAlignment="1">
      <alignment horizontal="right" vertical="center"/>
    </xf>
    <xf numFmtId="170" fontId="52" fillId="9" borderId="144" xfId="72" applyNumberFormat="1" applyFont="1" applyFill="1" applyBorder="1" applyAlignment="1">
      <alignment horizontal="right" vertical="center"/>
    </xf>
    <xf numFmtId="170" fontId="52" fillId="9" borderId="144" xfId="72" applyNumberFormat="1" applyFont="1" applyFill="1" applyBorder="1" applyAlignment="1">
      <alignment vertical="center"/>
    </xf>
    <xf numFmtId="170" fontId="21" fillId="9" borderId="144" xfId="27" applyNumberFormat="1" applyFont="1" applyFill="1" applyBorder="1"/>
    <xf numFmtId="170" fontId="36" fillId="9" borderId="144" xfId="27" applyNumberFormat="1" applyFont="1" applyFill="1" applyBorder="1"/>
    <xf numFmtId="170" fontId="20" fillId="9" borderId="145" xfId="27" applyNumberFormat="1" applyFont="1" applyFill="1" applyBorder="1"/>
    <xf numFmtId="0" fontId="52" fillId="9" borderId="143" xfId="27" applyFont="1" applyFill="1" applyBorder="1" applyAlignment="1">
      <alignment horizontal="right" vertical="center" wrapText="1"/>
    </xf>
    <xf numFmtId="0" fontId="52" fillId="9" borderId="144" xfId="27" applyFont="1" applyFill="1" applyBorder="1" applyAlignment="1">
      <alignment horizontal="right" vertical="center" wrapText="1"/>
    </xf>
    <xf numFmtId="171" fontId="52" fillId="0" borderId="143" xfId="27" applyNumberFormat="1" applyFont="1" applyFill="1" applyBorder="1" applyAlignment="1">
      <alignment horizontal="right" vertical="center" wrapText="1"/>
    </xf>
    <xf numFmtId="171" fontId="52" fillId="9" borderId="144" xfId="27" applyNumberFormat="1" applyFont="1" applyFill="1" applyBorder="1" applyAlignment="1">
      <alignment horizontal="right" vertical="center" wrapText="1"/>
    </xf>
    <xf numFmtId="171" fontId="20" fillId="0" borderId="145" xfId="27" applyNumberFormat="1" applyFont="1" applyFill="1" applyBorder="1"/>
    <xf numFmtId="171" fontId="52" fillId="9" borderId="143" xfId="27" applyNumberFormat="1" applyFont="1" applyFill="1" applyBorder="1" applyAlignment="1">
      <alignment horizontal="right" vertical="center" wrapText="1"/>
    </xf>
    <xf numFmtId="171" fontId="21" fillId="9" borderId="144" xfId="27" applyNumberFormat="1" applyFont="1" applyFill="1" applyBorder="1"/>
    <xf numFmtId="171" fontId="20" fillId="9" borderId="145" xfId="27" applyNumberFormat="1" applyFont="1" applyFill="1" applyBorder="1"/>
    <xf numFmtId="14" fontId="21" fillId="0" borderId="149" xfId="26" quotePrefix="1" applyNumberFormat="1" applyFont="1" applyFill="1" applyBorder="1" applyAlignment="1">
      <alignment horizontal="right" vertical="center"/>
    </xf>
    <xf numFmtId="0" fontId="148" fillId="9" borderId="0" xfId="0" applyFont="1" applyFill="1" applyAlignment="1">
      <alignment horizontal="left" vertical="center"/>
    </xf>
    <xf numFmtId="0" fontId="148" fillId="9" borderId="0" xfId="27" applyFont="1" applyFill="1" applyAlignment="1">
      <alignment horizontal="left" vertical="center"/>
    </xf>
    <xf numFmtId="0" fontId="44" fillId="9" borderId="0" xfId="18" applyFont="1" applyFill="1" applyAlignment="1" applyProtection="1">
      <alignment horizontal="left" vertical="center"/>
    </xf>
    <xf numFmtId="0" fontId="44" fillId="9" borderId="0" xfId="18" applyFont="1" applyFill="1" applyAlignment="1" applyProtection="1">
      <alignment horizontal="left" vertical="center" wrapText="1"/>
    </xf>
    <xf numFmtId="0" fontId="44" fillId="0" borderId="0" xfId="18" applyFont="1" applyFill="1" applyAlignment="1" applyProtection="1">
      <alignment horizontal="left" vertical="center" wrapText="1"/>
    </xf>
    <xf numFmtId="0" fontId="37" fillId="9" borderId="0" xfId="0" applyFont="1" applyFill="1" applyAlignment="1">
      <alignment horizontal="left" vertical="center"/>
    </xf>
    <xf numFmtId="0" fontId="21" fillId="0" borderId="0" xfId="0" applyFont="1" applyAlignment="1"/>
    <xf numFmtId="0" fontId="44" fillId="9" borderId="0" xfId="0" applyFont="1" applyFill="1" applyAlignment="1">
      <alignment horizontal="left" vertical="center" wrapText="1"/>
    </xf>
    <xf numFmtId="0" fontId="44" fillId="9" borderId="0" xfId="17" applyFont="1" applyFill="1" applyAlignment="1" applyProtection="1">
      <alignment horizontal="left" vertical="center" wrapText="1"/>
    </xf>
    <xf numFmtId="0" fontId="35" fillId="10" borderId="0" xfId="0" applyFont="1" applyFill="1" applyAlignment="1">
      <alignment vertical="center"/>
    </xf>
    <xf numFmtId="0" fontId="21" fillId="10" borderId="0" xfId="0" applyFont="1" applyFill="1" applyAlignment="1">
      <alignment vertical="center"/>
    </xf>
    <xf numFmtId="0" fontId="44" fillId="9" borderId="0" xfId="15" applyFont="1" applyFill="1" applyAlignment="1" applyProtection="1">
      <alignment horizontal="left" vertical="center" wrapText="1"/>
    </xf>
    <xf numFmtId="0" fontId="32" fillId="9" borderId="0" xfId="0" applyFont="1" applyFill="1" applyBorder="1" applyAlignment="1">
      <alignment vertical="center"/>
    </xf>
    <xf numFmtId="0" fontId="21" fillId="9" borderId="24" xfId="0" applyFont="1" applyFill="1" applyBorder="1" applyAlignment="1">
      <alignment horizontal="center" wrapText="1"/>
    </xf>
    <xf numFmtId="0" fontId="21" fillId="9" borderId="12" xfId="0" applyFont="1" applyFill="1" applyBorder="1" applyAlignment="1">
      <alignment horizontal="center" wrapText="1"/>
    </xf>
    <xf numFmtId="0" fontId="21" fillId="9" borderId="23" xfId="0" applyFont="1" applyFill="1" applyBorder="1" applyAlignment="1">
      <alignment horizontal="center" wrapText="1"/>
    </xf>
    <xf numFmtId="0" fontId="54" fillId="9" borderId="0" xfId="26" applyFont="1" applyFill="1" applyBorder="1" applyAlignment="1">
      <alignment horizontal="center" vertical="center"/>
    </xf>
    <xf numFmtId="0" fontId="21" fillId="9" borderId="24" xfId="26" applyFont="1" applyFill="1" applyBorder="1" applyAlignment="1">
      <alignment horizontal="center" vertical="center"/>
    </xf>
    <xf numFmtId="0" fontId="21" fillId="9" borderId="23" xfId="26" applyFont="1" applyFill="1" applyBorder="1" applyAlignment="1">
      <alignment horizontal="center" vertical="center"/>
    </xf>
    <xf numFmtId="0" fontId="21" fillId="9" borderId="12" xfId="26" applyFont="1" applyFill="1" applyBorder="1" applyAlignment="1">
      <alignment horizontal="center" vertical="center"/>
    </xf>
    <xf numFmtId="0" fontId="32" fillId="0" borderId="36" xfId="26" applyFont="1" applyFill="1" applyBorder="1" applyAlignment="1">
      <alignment vertical="center" wrapText="1"/>
    </xf>
    <xf numFmtId="0" fontId="32" fillId="9" borderId="36" xfId="0" applyFont="1" applyFill="1" applyBorder="1" applyAlignment="1">
      <alignment horizontal="left" vertical="center"/>
    </xf>
    <xf numFmtId="0" fontId="21" fillId="9" borderId="24"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24" xfId="0" applyFont="1" applyFill="1" applyBorder="1" applyAlignment="1">
      <alignment horizontal="center" vertical="center"/>
    </xf>
    <xf numFmtId="0" fontId="21" fillId="9" borderId="23" xfId="0" applyFont="1" applyFill="1" applyBorder="1" applyAlignment="1">
      <alignment horizontal="center" vertical="center"/>
    </xf>
    <xf numFmtId="0" fontId="21" fillId="9" borderId="12" xfId="0" applyFont="1" applyFill="1" applyBorder="1" applyAlignment="1">
      <alignment horizontal="center" vertical="center"/>
    </xf>
    <xf numFmtId="0" fontId="21" fillId="0" borderId="24" xfId="0" applyFont="1" applyBorder="1" applyAlignment="1">
      <alignment horizontal="center"/>
    </xf>
    <xf numFmtId="0" fontId="21" fillId="0" borderId="12" xfId="0" applyFont="1" applyBorder="1" applyAlignment="1">
      <alignment horizontal="center"/>
    </xf>
    <xf numFmtId="0" fontId="21" fillId="9" borderId="36" xfId="0" applyFont="1" applyFill="1" applyBorder="1" applyAlignment="1">
      <alignment horizontal="left" vertical="center"/>
    </xf>
    <xf numFmtId="0" fontId="21" fillId="0" borderId="23" xfId="0" applyFont="1" applyBorder="1" applyAlignment="1">
      <alignment horizontal="center"/>
    </xf>
    <xf numFmtId="0" fontId="32" fillId="0" borderId="0" xfId="0" applyFont="1" applyFill="1" applyBorder="1" applyAlignment="1">
      <alignment vertical="center" wrapText="1"/>
    </xf>
    <xf numFmtId="0" fontId="70" fillId="9" borderId="45" xfId="0" applyFont="1" applyFill="1" applyBorder="1" applyAlignment="1">
      <alignment horizontal="center" vertical="center" wrapText="1"/>
    </xf>
    <xf numFmtId="0" fontId="70" fillId="9" borderId="147" xfId="0" applyFont="1" applyFill="1" applyBorder="1" applyAlignment="1">
      <alignment horizontal="center" vertical="center" wrapText="1"/>
    </xf>
    <xf numFmtId="0" fontId="70" fillId="9" borderId="57" xfId="0" applyFont="1" applyFill="1" applyBorder="1" applyAlignment="1">
      <alignment horizontal="center" vertical="center" wrapText="1"/>
    </xf>
    <xf numFmtId="0" fontId="70" fillId="9" borderId="148" xfId="0" applyFont="1" applyFill="1" applyBorder="1" applyAlignment="1">
      <alignment horizontal="center" vertical="center" wrapText="1"/>
    </xf>
    <xf numFmtId="0" fontId="70" fillId="9" borderId="86" xfId="27" applyFont="1" applyFill="1" applyBorder="1" applyAlignment="1">
      <alignment horizontal="center" vertical="center" wrapText="1"/>
    </xf>
    <xf numFmtId="0" fontId="70" fillId="9" borderId="146" xfId="27" applyFont="1" applyFill="1" applyBorder="1" applyAlignment="1">
      <alignment horizontal="center" vertical="center" wrapText="1"/>
    </xf>
    <xf numFmtId="0" fontId="21" fillId="0" borderId="17" xfId="26" applyFont="1" applyFill="1" applyBorder="1" applyAlignment="1">
      <alignment horizontal="center" vertical="center"/>
    </xf>
    <xf numFmtId="0" fontId="21" fillId="0" borderId="0" xfId="26" applyFont="1" applyBorder="1" applyAlignment="1">
      <alignment horizontal="center" vertical="center"/>
    </xf>
    <xf numFmtId="0" fontId="21" fillId="0" borderId="16" xfId="26" applyFont="1" applyBorder="1" applyAlignment="1">
      <alignment horizontal="center" vertical="center"/>
    </xf>
    <xf numFmtId="0" fontId="21" fillId="0" borderId="24" xfId="26" applyFont="1" applyBorder="1" applyAlignment="1">
      <alignment horizontal="center" vertical="center" wrapText="1"/>
    </xf>
    <xf numFmtId="0" fontId="21" fillId="0" borderId="12" xfId="26" applyFont="1" applyBorder="1" applyAlignment="1">
      <alignment horizontal="center" vertical="center" wrapText="1"/>
    </xf>
    <xf numFmtId="0" fontId="21" fillId="0" borderId="23" xfId="26" applyFont="1" applyBorder="1" applyAlignment="1">
      <alignment horizontal="center" vertical="center" wrapText="1"/>
    </xf>
    <xf numFmtId="0" fontId="139" fillId="9" borderId="36" xfId="26" applyFont="1" applyFill="1" applyBorder="1" applyAlignment="1">
      <alignment horizontal="left" vertical="center" wrapText="1"/>
    </xf>
    <xf numFmtId="0" fontId="140" fillId="0" borderId="36" xfId="26" applyFont="1" applyBorder="1" applyAlignment="1">
      <alignment horizontal="left" vertical="center" wrapText="1"/>
    </xf>
    <xf numFmtId="0" fontId="139" fillId="9" borderId="0" xfId="26" applyFont="1" applyFill="1" applyAlignment="1">
      <alignment horizontal="left" vertical="center" wrapText="1"/>
    </xf>
    <xf numFmtId="0" fontId="140" fillId="0" borderId="0" xfId="26" applyFont="1" applyAlignment="1">
      <alignment horizontal="left" vertical="center" wrapText="1"/>
    </xf>
    <xf numFmtId="0" fontId="32" fillId="0" borderId="36" xfId="26" applyFont="1" applyBorder="1" applyAlignment="1">
      <alignment horizontal="left" wrapText="1"/>
    </xf>
    <xf numFmtId="0" fontId="32" fillId="0" borderId="0" xfId="26" applyFont="1" applyAlignment="1">
      <alignment vertical="top" wrapText="1"/>
    </xf>
    <xf numFmtId="0" fontId="2" fillId="0" borderId="0" xfId="26" applyAlignment="1">
      <alignment vertical="top" wrapText="1"/>
    </xf>
    <xf numFmtId="0" fontId="44" fillId="9" borderId="0" xfId="0" applyFont="1" applyFill="1" applyAlignment="1"/>
    <xf numFmtId="0" fontId="48" fillId="0" borderId="0" xfId="0" applyFont="1" applyAlignment="1"/>
    <xf numFmtId="0" fontId="0" fillId="0" borderId="0" xfId="0" applyAlignment="1"/>
    <xf numFmtId="0" fontId="44" fillId="9" borderId="0" xfId="0" quotePrefix="1" applyFont="1" applyFill="1" applyAlignment="1"/>
    <xf numFmtId="0" fontId="44" fillId="9" borderId="0" xfId="0" applyFont="1" applyFill="1" applyBorder="1" applyAlignment="1"/>
    <xf numFmtId="0" fontId="43" fillId="9" borderId="0" xfId="15" applyFont="1" applyFill="1" applyAlignment="1" applyProtection="1">
      <alignment horizontal="left" vertical="center" wrapText="1"/>
    </xf>
    <xf numFmtId="0" fontId="0" fillId="0" borderId="0" xfId="0" applyAlignment="1">
      <alignment horizontal="left" vertical="center" wrapText="1"/>
    </xf>
    <xf numFmtId="0" fontId="44" fillId="9" borderId="0" xfId="0" applyFont="1" applyFill="1" applyAlignment="1">
      <alignment vertical="top" wrapText="1"/>
    </xf>
    <xf numFmtId="0" fontId="0" fillId="0" borderId="0" xfId="0" applyAlignment="1">
      <alignment vertical="top" wrapText="1"/>
    </xf>
  </cellXfs>
  <cellStyles count="388">
    <cellStyle name="          _x000a__x000a_shell=progman.exe_x000a__x000a_m" xfId="1"/>
    <cellStyle name="          _x000d__x000a_shell=progman.exe_x000d__x000a_m" xfId="73"/>
    <cellStyle name=" 1" xfId="56"/>
    <cellStyle name="_x000a_bidires=100_x000d_" xfId="74"/>
    <cellStyle name="###,#####" xfId="75"/>
    <cellStyle name="%" xfId="76"/>
    <cellStyle name="******************************************" xfId="77"/>
    <cellStyle name="?? [0]_PLACIN~1" xfId="78"/>
    <cellStyle name="??_PALIC" xfId="79"/>
    <cellStyle name="_%(SignOnly)" xfId="80"/>
    <cellStyle name="_%(SignSpaceOnly)" xfId="81"/>
    <cellStyle name="_(JP)US SubPrime Summary" xfId="82"/>
    <cellStyle name="_(Korea KB) CDO &amp; CLO Summary" xfId="83"/>
    <cellStyle name="_08Q1 losses" xfId="84"/>
    <cellStyle name="_31DEC08 ASIA ABS Summary" xfId="85"/>
    <cellStyle name="_31DEC08 ASIA CDO &amp; CLO Summary" xfId="86"/>
    <cellStyle name="_31DEC08 ASIA Credit Derivatives" xfId="87"/>
    <cellStyle name="_31DEC08 ASIA MONOLINERS Summary" xfId="88"/>
    <cellStyle name="_31DEC08 ASIASUBPRIME SUMMARY" xfId="89"/>
    <cellStyle name="_ABS snapshot 080930 linked" xfId="90"/>
    <cellStyle name="_ABS snapshot 080930 linked_ING LK Template Subprime Alt-A CDO Exposure 31-10-08" xfId="91"/>
    <cellStyle name="_ABS snapshot 080930 linked_JAPAN Template Subprime Alt-A CDO Exposure 31-10-08" xfId="92"/>
    <cellStyle name="_ABS Summary" xfId="93"/>
    <cellStyle name="_ABS Summary_Copy of Americas Quarterly Risk Disclosures - Exposures per Q1_2010 _ING INSURANCE Chile" xfId="94"/>
    <cellStyle name="_AUSTRALIA Template Subprime Alt-A CDO etc Exposure 30-09-08 Insurance" xfId="95"/>
    <cellStyle name="_AUSTRALIA Template Subprime Alt-A CDO etc Exposure 30-09-08 Insurance (rev 22Oct08)" xfId="96"/>
    <cellStyle name="_AUSTRALIA Template Subprime Alt-A CDO etc Exposure 30-09-08 Insurance_ING LK Template Subprime Alt-A CDO Exposure 31-10-08" xfId="97"/>
    <cellStyle name="_AUSTRALIA Template Subprime Alt-A CDO etc Exposure 30-09-08 Insurance_JAPAN Template Subprime Alt-A CDO Exposure 31-10-08" xfId="98"/>
    <cellStyle name="_Cap. Sec" xfId="99"/>
    <cellStyle name="_CDO &amp; CLO Details" xfId="100"/>
    <cellStyle name="_CDO &amp; CLO Details_Copy of Americas Quarterly Risk Disclosures - Exposures per Q1_2010 _ING INSURANCE Chile" xfId="101"/>
    <cellStyle name="_CMRM" xfId="102"/>
    <cellStyle name="_Comma" xfId="103"/>
    <cellStyle name="_Cover" xfId="104"/>
    <cellStyle name="_Currency" xfId="105"/>
    <cellStyle name="_CurrencySpace" xfId="106"/>
    <cellStyle name="_Data_Funds_Q32009" xfId="107"/>
    <cellStyle name="_Data_Funds_Q42009" xfId="108"/>
    <cellStyle name="_Data_Insurance_Q12010" xfId="109"/>
    <cellStyle name="_Derisking Financials" xfId="110"/>
    <cellStyle name="_Derisking Financials (2)" xfId="111"/>
    <cellStyle name="_Distressed Report_FINAL_7" xfId="112"/>
    <cellStyle name="_Downgrades &amp; Watch List" xfId="113"/>
    <cellStyle name="_Downgrades &amp; Watch List " xfId="114"/>
    <cellStyle name="_Downgrades &amp; Watch List_Copy of Americas Quarterly Risk Disclosures - Exposures per Q1_2010 _ING INSURANCE Chile" xfId="115"/>
    <cellStyle name="_Euro" xfId="116"/>
    <cellStyle name="_EXT LTV June 30 2008" xfId="117"/>
    <cellStyle name="_EXT overview SIV Prime ABCP US CMBS Derivatives" xfId="118"/>
    <cellStyle name="_EXT overview SIV Prime ABCP US CMBS Derivatives Jun 30 2008_part II" xfId="119"/>
    <cellStyle name="_EXT Watchlist and Downgrades June 30, 2008" xfId="120"/>
    <cellStyle name="_Heading" xfId="121"/>
    <cellStyle name="_Highlight" xfId="122"/>
    <cellStyle name="_HONG KONG Q4 Template Subprime Alt-A CDO etc Exposure 31-12-08 ING Insurance" xfId="123"/>
    <cellStyle name="_HONG KONG Template Subprime Alt-A CDO Exposure 31-10-08" xfId="124"/>
    <cellStyle name="_II. 31DEC08 ASIA ALTA SUMMARY" xfId="125"/>
    <cellStyle name="_II. US Alt A Summary" xfId="126"/>
    <cellStyle name="_ING NZ Template Subprime Alt-A CDO Exposure 31-10-08" xfId="127"/>
    <cellStyle name="_Inv Cap Securities Other" xfId="128"/>
    <cellStyle name="_Inv Cap Securities Other_Copy of Americas Quarterly Risk Disclosures - Exposures per Q1_2010 _ING INSURANCE Chile" xfId="129"/>
    <cellStyle name="_IV. CDO &amp; CLO Summary" xfId="130"/>
    <cellStyle name="_JAPAN Q4 Template Subprime Alt-A CDO etc Exposure 31-12-08 ING Insurance" xfId="131"/>
    <cellStyle name="_JAPAN Template Subprime Alt-A CDO etc Exposure 30-09-08 Insurance" xfId="132"/>
    <cellStyle name="_JAPAN Template Subprime Alt-A CDO Exposure 31-10-08" xfId="133"/>
    <cellStyle name="_KB LIFE Template Subprime Alt-A CDO Exposure 31-10-08" xfId="134"/>
    <cellStyle name="_KOREA KB LIFE Q4 Template Subprime Alt-A CDO etc Exposure 31-12-08 ING Insurance" xfId="135"/>
    <cellStyle name="_MALAYSIA Q4 Template Subprime Alt-A CDO etc Exposure 31-12-08 ING Insurance" xfId="136"/>
    <cellStyle name="_Master excelsheet QA CMRM" xfId="137"/>
    <cellStyle name="_monoliners tab updated" xfId="138"/>
    <cellStyle name="_Monolines" xfId="139"/>
    <cellStyle name="_Monolines_CDO-CLO" xfId="140"/>
    <cellStyle name="_Monolines_Downgrades &amp; Watch List " xfId="141"/>
    <cellStyle name="_Monolines_Monolines" xfId="142"/>
    <cellStyle name="_Monolines_Non-US Prime" xfId="143"/>
    <cellStyle name="_Monolines_Sheet2" xfId="144"/>
    <cellStyle name="_Monolines_Tables Collateral Type" xfId="145"/>
    <cellStyle name="_Monolines_Tables Country" xfId="146"/>
    <cellStyle name="_Monolines_Tables Rating Insurance" xfId="147"/>
    <cellStyle name="_Monolines_Tables Vintage" xfId="148"/>
    <cellStyle name="_Monolines_Tb43 Downgrades BV" xfId="149"/>
    <cellStyle name="_Monolines_Tb44 Watchlist" xfId="150"/>
    <cellStyle name="_MTP 2010 Adverse scenario_IRR_RR" xfId="151"/>
    <cellStyle name="_Multiple" xfId="152"/>
    <cellStyle name="_MultipleSpace" xfId="153"/>
    <cellStyle name="_NEW ZEALAND Q4 Template Subprime Alt-A CDO etc Exposure 31-12-08 ING Insurance" xfId="154"/>
    <cellStyle name="_Non-US Prime" xfId="155"/>
    <cellStyle name="_Non-US Prime_Copy of Americas Quarterly Risk Disclosures - Exposures per Q1_2010 _ING INSURANCE Chile" xfId="156"/>
    <cellStyle name="_Perpetuals ING Life Belgium - valuation" xfId="157"/>
    <cellStyle name="_Perpetuals ING Life Belgium - valuation_ABS detailed overview" xfId="158"/>
    <cellStyle name="_Perpetuals ING Life Belgium - valuation_ABS Summary" xfId="159"/>
    <cellStyle name="_Perpetuals ING Life Belgium - valuation_CDO &amp; CLO Details" xfId="160"/>
    <cellStyle name="_Perpetuals ING Life Belgium - valuation_Copy of Americas Quarterly Risk Disclosures - Exposures per Q1_2010 _ING INSURANCE Chile" xfId="161"/>
    <cellStyle name="_Perpetuals ING Life Belgium - valuation_Copy of Q1 2009 Disclosure Retail Mortgage Portfolio USA V4 from USA - Kirk update 22-04-09" xfId="162"/>
    <cellStyle name="_Perpetuals ING Life Belgium - valuation_Credit Derivatives" xfId="163"/>
    <cellStyle name="_Perpetuals ING Life Belgium - valuation_Inv Cap Securities" xfId="164"/>
    <cellStyle name="_Perpetuals ING Life Belgium - valuation_Q2 2009 Risk Disclosures per 30-06-09-Seoul" xfId="165"/>
    <cellStyle name="_Perpetuals ING Life Belgium - valuation_Rating Breakdowns" xfId="166"/>
    <cellStyle name="_Q1_Analysis" xfId="167"/>
    <cellStyle name="_Q1_Inputs" xfId="168"/>
    <cellStyle name="_Q2 2009 Risk Disclosures per 30-06-09-Seoul" xfId="169"/>
    <cellStyle name="_Rating Breakdowns" xfId="170"/>
    <cellStyle name="_Rating Breakdowns_Copy of Americas Quarterly Risk Disclosures - Exposures per Q1_2010 _ING INSURANCE Chile" xfId="171"/>
    <cellStyle name="_SB  16 dec 2009 MTP 2010 Adverse scenario adj by Eva" xfId="172"/>
    <cellStyle name="_Sheet1" xfId="173"/>
    <cellStyle name="_Sheet1_1" xfId="174"/>
    <cellStyle name="_Sheet1_CDO-CLO" xfId="175"/>
    <cellStyle name="_Sheet1_Copy of Americas Quarterly Risk Disclosures - Exposures per Q1_2010 _ING INSURANCE Chile" xfId="176"/>
    <cellStyle name="_Sheet1_Data_Insurance_Q12010" xfId="177"/>
    <cellStyle name="_Sheet1_Data_Insurance_Q420092" xfId="178"/>
    <cellStyle name="_Sheet1_Monolines" xfId="179"/>
    <cellStyle name="_Sheet1_Sheet2" xfId="180"/>
    <cellStyle name="_Sheet1_Tb43 Downgrades BV" xfId="181"/>
    <cellStyle name="_Sheet1_Tb44 Watchlist" xfId="182"/>
    <cellStyle name="_Sheet10" xfId="183"/>
    <cellStyle name="_Sheet13" xfId="184"/>
    <cellStyle name="_Sheet2" xfId="185"/>
    <cellStyle name="_Sheet2_1" xfId="186"/>
    <cellStyle name="_SubHeading" xfId="187"/>
    <cellStyle name="_Synthetic Securitisation Notional 30-6-2008 for RIA" xfId="188"/>
    <cellStyle name="_Table" xfId="189"/>
    <cellStyle name="_TableHead" xfId="190"/>
    <cellStyle name="_TableRowHead" xfId="191"/>
    <cellStyle name="_Tables Collateral Type" xfId="192"/>
    <cellStyle name="_Tables Country" xfId="193"/>
    <cellStyle name="_Tables Rating Insurance" xfId="194"/>
    <cellStyle name="_Tables Vintage" xfId="195"/>
    <cellStyle name="_TableSuperHead" xfId="196"/>
    <cellStyle name="_TAIWAN Q4 Template Subprime Alt-A CDO etc Exposure 31-12-08 ING Insurance" xfId="197"/>
    <cellStyle name="_TAIWAN Template Subprime Alt-A CDO etc Exposure 30-09-08 Insurance" xfId="198"/>
    <cellStyle name="_Template Subprime Alt-A CDO etc Exposure 30-06-08 Insurance" xfId="199"/>
    <cellStyle name="_TOTAL OVERVIEW Subprime Alt-A CDO etc Exposure 31-03-08 ING Group" xfId="200"/>
    <cellStyle name="_TOTAL OVERVIEW Subprime Alt-A CDO etc Exposure 31-03-08 ING Group_ING LK Template Subprime Alt-A CDO Exposure 31-10-08" xfId="201"/>
    <cellStyle name="_TOTAL OVERVIEW Subprime Alt-A CDO etc Exposure 31-03-08 ING Group_JAPAN Template Subprime Alt-A CDO Exposure 31-10-08" xfId="202"/>
    <cellStyle name="_universe - remaining data" xfId="203"/>
    <cellStyle name="_US CMBS" xfId="204"/>
    <cellStyle name="_US CMBS_Copy of Americas Quarterly Risk Disclosures - Exposures per Q1_2010 _ING INSURANCE Chile" xfId="205"/>
    <cellStyle name="_US Subprime - Alt A exposure per 31 Mar 08" xfId="206"/>
    <cellStyle name="_VI. ABS Summary" xfId="207"/>
    <cellStyle name="_XII.Inv Cap Securities_IIM" xfId="208"/>
    <cellStyle name="_XVI. Derisking Financials" xfId="209"/>
    <cellStyle name="=D:\WINNT\SYSTEM32\COMMAND.COM" xfId="210"/>
    <cellStyle name="20% - Énfasis1" xfId="211"/>
    <cellStyle name="20% - Énfasis2" xfId="212"/>
    <cellStyle name="20% - Énfasis3" xfId="213"/>
    <cellStyle name="20% - Énfasis4" xfId="214"/>
    <cellStyle name="20% - Énfasis5" xfId="215"/>
    <cellStyle name="20% - Énfasis6" xfId="216"/>
    <cellStyle name="20% - 강조색1" xfId="217"/>
    <cellStyle name="20% - 강조색2" xfId="218"/>
    <cellStyle name="20% - 강조색3" xfId="219"/>
    <cellStyle name="20% - 강조색4" xfId="220"/>
    <cellStyle name="20% - 강조색5" xfId="221"/>
    <cellStyle name="20% - 강조색6" xfId="222"/>
    <cellStyle name="40% - Énfasis1" xfId="223"/>
    <cellStyle name="40% - Énfasis2" xfId="224"/>
    <cellStyle name="40% - Énfasis3" xfId="225"/>
    <cellStyle name="40% - Énfasis4" xfId="226"/>
    <cellStyle name="40% - Énfasis5" xfId="227"/>
    <cellStyle name="40% - Énfasis6" xfId="228"/>
    <cellStyle name="40% - 강조색1" xfId="229"/>
    <cellStyle name="40% - 강조색2" xfId="230"/>
    <cellStyle name="40% - 강조색3" xfId="231"/>
    <cellStyle name="40% - 강조색4" xfId="232"/>
    <cellStyle name="40% - 강조색5" xfId="233"/>
    <cellStyle name="40% - 강조색6" xfId="234"/>
    <cellStyle name="60% - Énfasis1" xfId="235"/>
    <cellStyle name="60% - Énfasis2" xfId="236"/>
    <cellStyle name="60% - Énfasis3" xfId="237"/>
    <cellStyle name="60% - Énfasis4" xfId="238"/>
    <cellStyle name="60% - Énfasis5" xfId="239"/>
    <cellStyle name="60% - Énfasis6" xfId="240"/>
    <cellStyle name="60% - 강조색1" xfId="241"/>
    <cellStyle name="60% - 강조색2" xfId="242"/>
    <cellStyle name="60% - 강조색3" xfId="243"/>
    <cellStyle name="60% - 강조색4" xfId="244"/>
    <cellStyle name="60% - 강조색5" xfId="245"/>
    <cellStyle name="60% - 강조색6" xfId="246"/>
    <cellStyle name="AFE" xfId="2"/>
    <cellStyle name="AFE 2" xfId="3"/>
    <cellStyle name="AFE 2 2" xfId="57"/>
    <cellStyle name="AFE 2_Restated HTD ING Insurance" xfId="380"/>
    <cellStyle name="AFE_2010 Segmentation of US business for Group Stat Supplement v03" xfId="4"/>
    <cellStyle name="AmountColumn" xfId="247"/>
    <cellStyle name="AskSide" xfId="248"/>
    <cellStyle name="Berekening" xfId="5"/>
    <cellStyle name="BidSide" xfId="249"/>
    <cellStyle name="blue" xfId="250"/>
    <cellStyle name="Bold" xfId="251"/>
    <cellStyle name="border" xfId="252"/>
    <cellStyle name="Buena" xfId="253"/>
    <cellStyle name="Cabecera 1" xfId="254"/>
    <cellStyle name="Cabecera 2" xfId="255"/>
    <cellStyle name="Cálculo" xfId="256"/>
    <cellStyle name="Celda de comprobación" xfId="257"/>
    <cellStyle name="Celda vinculada" xfId="258"/>
    <cellStyle name="Comma" xfId="6" builtinId="3"/>
    <cellStyle name="Comma 18" xfId="7"/>
    <cellStyle name="Comma 18 2" xfId="58"/>
    <cellStyle name="Comma 2" xfId="8"/>
    <cellStyle name="Comma 2 2" xfId="9"/>
    <cellStyle name="Comma 2 2 2" xfId="59"/>
    <cellStyle name="Comma 3" xfId="259"/>
    <cellStyle name="Comma 4 2" xfId="10"/>
    <cellStyle name="Comma 4 2 2" xfId="60"/>
    <cellStyle name="Comma_bank" xfId="11"/>
    <cellStyle name="Comma_bank 2" xfId="72"/>
    <cellStyle name="Comma_insurance 2" xfId="379"/>
    <cellStyle name="consolid us" xfId="260"/>
    <cellStyle name="Controlecel" xfId="12"/>
    <cellStyle name="Converted" xfId="261"/>
    <cellStyle name="ecstaat" xfId="262"/>
    <cellStyle name="Encabezado 4" xfId="263"/>
    <cellStyle name="Énfasis1" xfId="264"/>
    <cellStyle name="Énfasis2" xfId="265"/>
    <cellStyle name="Énfasis3" xfId="266"/>
    <cellStyle name="Énfasis4" xfId="267"/>
    <cellStyle name="Énfasis5" xfId="268"/>
    <cellStyle name="Énfasis6" xfId="269"/>
    <cellStyle name="Entrada" xfId="270"/>
    <cellStyle name="Euro" xfId="271"/>
    <cellStyle name="EuroAts" xfId="272"/>
    <cellStyle name="EuroBef" xfId="273"/>
    <cellStyle name="EuroDem" xfId="274"/>
    <cellStyle name="EuroEsp" xfId="275"/>
    <cellStyle name="EuroFim" xfId="276"/>
    <cellStyle name="EuroFrf" xfId="277"/>
    <cellStyle name="EuroIep" xfId="278"/>
    <cellStyle name="EuroItl" xfId="279"/>
    <cellStyle name="EuroLuf" xfId="280"/>
    <cellStyle name="EuroNlg" xfId="281"/>
    <cellStyle name="EuroPte" xfId="282"/>
    <cellStyle name="EuroStatus" xfId="283"/>
    <cellStyle name="Fecha" xfId="284"/>
    <cellStyle name="Feed" xfId="285"/>
    <cellStyle name="Fijo" xfId="286"/>
    <cellStyle name="Gekoppelde cel" xfId="13"/>
    <cellStyle name="Goed" xfId="14"/>
    <cellStyle name="Grey" xfId="287"/>
    <cellStyle name="Header1" xfId="288"/>
    <cellStyle name="Header2" xfId="289"/>
    <cellStyle name="Heading" xfId="290"/>
    <cellStyle name="Hyperlink" xfId="15" builtinId="8"/>
    <cellStyle name="Hyperlink 3" xfId="16"/>
    <cellStyle name="Hyperlink 3 2" xfId="61"/>
    <cellStyle name="Hyperlink 3_Restated HTD ING Insurance" xfId="381"/>
    <cellStyle name="Hyperlink_Additional SS new" xfId="17"/>
    <cellStyle name="Hyperlink_DRAFT_ING_Q1_2008_Group_Statistical_Supplement" xfId="18"/>
    <cellStyle name="Incorrecto" xfId="291"/>
    <cellStyle name="ING Tables" xfId="292"/>
    <cellStyle name="Input [yellow]" xfId="293"/>
    <cellStyle name="Invoer" xfId="19"/>
    <cellStyle name="is-atl" xfId="294"/>
    <cellStyle name="is-den" xfId="295"/>
    <cellStyle name="Komma 2" xfId="296"/>
    <cellStyle name="Komma 3" xfId="297"/>
    <cellStyle name="Komma_Additional SS new" xfId="71"/>
    <cellStyle name="Kop 1" xfId="20"/>
    <cellStyle name="Kop 2" xfId="21"/>
    <cellStyle name="Kop 3" xfId="22"/>
    <cellStyle name="Kop 4" xfId="23"/>
    <cellStyle name="LDGRTB" xfId="298"/>
    <cellStyle name="Milliers [0]_Classeur1 Graphique 1" xfId="299"/>
    <cellStyle name="Milliers_Classeur1 Graphique 1" xfId="300"/>
    <cellStyle name="Monétaire [0]_Classeur1 Graphique 1" xfId="301"/>
    <cellStyle name="Monétaire_Classeur1 Graphique 1" xfId="302"/>
    <cellStyle name="Monetario" xfId="303"/>
    <cellStyle name="Monetario0" xfId="304"/>
    <cellStyle name="Neutraal" xfId="24"/>
    <cellStyle name="NIEUW" xfId="305"/>
    <cellStyle name="no dec" xfId="306"/>
    <cellStyle name="Nonstyle" xfId="307"/>
    <cellStyle name="Normal" xfId="0" builtinId="0"/>
    <cellStyle name="Normal - Style1" xfId="308"/>
    <cellStyle name="Normal 13" xfId="25"/>
    <cellStyle name="Normal 13 2" xfId="62"/>
    <cellStyle name="Normal 13_Restated HTD ING Insurance" xfId="382"/>
    <cellStyle name="Normal 14" xfId="383"/>
    <cellStyle name="Normal 2" xfId="26"/>
    <cellStyle name="Normal 3" xfId="309"/>
    <cellStyle name="Normal 3 2" xfId="384"/>
    <cellStyle name="Normal 4" xfId="27"/>
    <cellStyle name="Normál_JELENTO" xfId="310"/>
    <cellStyle name="normální_Pla" xfId="311"/>
    <cellStyle name="Normalny_Arkusz1 (2)" xfId="312"/>
    <cellStyle name="Notas" xfId="313"/>
    <cellStyle name="Notes" xfId="314"/>
    <cellStyle name="Notitie" xfId="28"/>
    <cellStyle name="Ongedefinieerd" xfId="315"/>
    <cellStyle name="Ongeldig" xfId="29"/>
    <cellStyle name="Percent" xfId="30" builtinId="5"/>
    <cellStyle name="Percent [2]" xfId="316"/>
    <cellStyle name="Percent 18" xfId="31"/>
    <cellStyle name="Percent 18 2" xfId="63"/>
    <cellStyle name="Percent 2" xfId="55"/>
    <cellStyle name="Percent 2 2" xfId="385"/>
    <cellStyle name="Porcentaje" xfId="317"/>
    <cellStyle name="Procent 2" xfId="318"/>
    <cellStyle name="Procent 3" xfId="319"/>
    <cellStyle name="PSChar" xfId="32"/>
    <cellStyle name="PSChar 2" xfId="33"/>
    <cellStyle name="PSChar 2 2" xfId="64"/>
    <cellStyle name="PSDate" xfId="34"/>
    <cellStyle name="PSDate 2" xfId="35"/>
    <cellStyle name="PSDate 2 2" xfId="65"/>
    <cellStyle name="PSDec" xfId="36"/>
    <cellStyle name="PSDec 2" xfId="37"/>
    <cellStyle name="PSDec 2 2" xfId="66"/>
    <cellStyle name="PSHeading" xfId="38"/>
    <cellStyle name="PSHeading 2" xfId="39"/>
    <cellStyle name="PSHeading 2 2" xfId="67"/>
    <cellStyle name="PSHeading 2_Restated HTD ING Insurance" xfId="386"/>
    <cellStyle name="PSHeading_2010 Segmentation of US business for Group Stat Supplement v03" xfId="40"/>
    <cellStyle name="PSInt" xfId="41"/>
    <cellStyle name="PSInt 2" xfId="42"/>
    <cellStyle name="PSInt 2 2" xfId="68"/>
    <cellStyle name="PSSpacer" xfId="43"/>
    <cellStyle name="PSSpacer 2" xfId="44"/>
    <cellStyle name="PSSpacer 2 2" xfId="69"/>
    <cellStyle name="Punto" xfId="320"/>
    <cellStyle name="Punto0" xfId="321"/>
    <cellStyle name="R03A" xfId="45"/>
    <cellStyle name="R04L" xfId="46"/>
    <cellStyle name="red" xfId="322"/>
    <cellStyle name="red date" xfId="323"/>
    <cellStyle name="Salida" xfId="324"/>
    <cellStyle name="Standaard 2" xfId="325"/>
    <cellStyle name="Standaard_2011_4Q FBR CCRM Bank_v2" xfId="326"/>
    <cellStyle name="Standard_Hyperion_Masterdatei_V3" xfId="327"/>
    <cellStyle name="Stijl 1" xfId="47"/>
    <cellStyle name="Style 1" xfId="48"/>
    <cellStyle name="Style 1 2" xfId="49"/>
    <cellStyle name="Style 1 2 2" xfId="70"/>
    <cellStyle name="Style 1 2_Restated HTD ING Insurance" xfId="387"/>
    <cellStyle name="Style 2" xfId="328"/>
    <cellStyle name="Style 3" xfId="329"/>
    <cellStyle name="Style 4" xfId="330"/>
    <cellStyle name="Style 5" xfId="331"/>
    <cellStyle name="Style 6" xfId="332"/>
    <cellStyle name="Style 7" xfId="333"/>
    <cellStyle name="surplus" xfId="334"/>
    <cellStyle name="symbol" xfId="335"/>
    <cellStyle name="Texto de advertencia" xfId="336"/>
    <cellStyle name="Texto explicativo" xfId="337"/>
    <cellStyle name="Titel" xfId="50"/>
    <cellStyle name="Título" xfId="338"/>
    <cellStyle name="Título 1" xfId="339"/>
    <cellStyle name="Título 2" xfId="340"/>
    <cellStyle name="Título 3" xfId="341"/>
    <cellStyle name="tnic" xfId="342"/>
    <cellStyle name="Totaal" xfId="51"/>
    <cellStyle name="trad" xfId="343"/>
    <cellStyle name="Uitvoer" xfId="52"/>
    <cellStyle name="us" xfId="344"/>
    <cellStyle name="v" xfId="345"/>
    <cellStyle name="Verklarende tekst" xfId="53"/>
    <cellStyle name="Waarschuwingstekst" xfId="54"/>
    <cellStyle name="warning" xfId="346"/>
    <cellStyle name="xContent" xfId="347"/>
    <cellStyle name="xIndexContent" xfId="348"/>
    <cellStyle name="xMiddleHead" xfId="349"/>
    <cellStyle name="xMiddleHeadAlert" xfId="350"/>
    <cellStyle name="xTopHead" xfId="351"/>
    <cellStyle name="xTopHeadAlert" xfId="352"/>
    <cellStyle name="강조색1" xfId="353"/>
    <cellStyle name="강조색2" xfId="354"/>
    <cellStyle name="강조색3" xfId="355"/>
    <cellStyle name="강조색4" xfId="356"/>
    <cellStyle name="강조색5" xfId="357"/>
    <cellStyle name="강조색6" xfId="358"/>
    <cellStyle name="경고문" xfId="359"/>
    <cellStyle name="계산" xfId="360"/>
    <cellStyle name="나쁨" xfId="361"/>
    <cellStyle name="메모" xfId="362"/>
    <cellStyle name="보통" xfId="363"/>
    <cellStyle name="설명 텍스트" xfId="364"/>
    <cellStyle name="셀 확인" xfId="365"/>
    <cellStyle name="연결된 셀" xfId="366"/>
    <cellStyle name="요약" xfId="367"/>
    <cellStyle name="입력" xfId="368"/>
    <cellStyle name="제목" xfId="369"/>
    <cellStyle name="제목 1" xfId="370"/>
    <cellStyle name="제목 2" xfId="371"/>
    <cellStyle name="제목 3" xfId="372"/>
    <cellStyle name="제목 4" xfId="373"/>
    <cellStyle name="좋음" xfId="374"/>
    <cellStyle name="출력" xfId="375"/>
    <cellStyle name="표준 2" xfId="376"/>
    <cellStyle name="常规_PALIC" xfId="377"/>
    <cellStyle name="標準_Quarterly Risk Disclosures - Q3_2009_US" xfId="3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6AC"/>
      <color rgb="FFB2B2B2"/>
      <color rgb="FFFF6600"/>
      <color rgb="FF99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1025" name="Line 1"/>
        <xdr:cNvSpPr>
          <a:spLocks noChangeShapeType="1"/>
        </xdr:cNvSpPr>
      </xdr:nvSpPr>
      <xdr:spPr bwMode="auto">
        <a:xfrm flipH="1">
          <a:off x="0" y="18478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1026" name="Line 2"/>
        <xdr:cNvSpPr>
          <a:spLocks noChangeShapeType="1"/>
        </xdr:cNvSpPr>
      </xdr:nvSpPr>
      <xdr:spPr bwMode="auto">
        <a:xfrm flipH="1">
          <a:off x="0" y="18478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xdr:cNvSpPr>
          <a:spLocks noChangeShapeType="1"/>
        </xdr:cNvSpPr>
      </xdr:nvSpPr>
      <xdr:spPr bwMode="auto">
        <a:xfrm flipH="1">
          <a:off x="0" y="44672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49" name="Line 1"/>
        <xdr:cNvSpPr>
          <a:spLocks noChangeShapeType="1"/>
        </xdr:cNvSpPr>
      </xdr:nvSpPr>
      <xdr:spPr bwMode="auto">
        <a:xfrm flipH="1">
          <a:off x="0" y="19240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50" name="Line 2"/>
        <xdr:cNvSpPr>
          <a:spLocks noChangeShapeType="1"/>
        </xdr:cNvSpPr>
      </xdr:nvSpPr>
      <xdr:spPr bwMode="auto">
        <a:xfrm flipH="1">
          <a:off x="0" y="19240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51" name="Line 3"/>
        <xdr:cNvSpPr>
          <a:spLocks noChangeShapeType="1"/>
        </xdr:cNvSpPr>
      </xdr:nvSpPr>
      <xdr:spPr bwMode="auto">
        <a:xfrm flipH="1">
          <a:off x="0" y="28479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19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19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10"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3</xdr:col>
      <xdr:colOff>287796</xdr:colOff>
      <xdr:row>0</xdr:row>
      <xdr:rowOff>485775</xdr:rowOff>
    </xdr:to>
    <xdr:sp macro="" textlink="">
      <xdr:nvSpPr>
        <xdr:cNvPr id="11" name="Text Box 2">
          <a:hlinkClick xmlns:r="http://schemas.openxmlformats.org/officeDocument/2006/relationships" r:id="rId1"/>
        </xdr:cNvPr>
        <xdr:cNvSpPr txBox="1">
          <a:spLocks noChangeArrowheads="1"/>
        </xdr:cNvSpPr>
      </xdr:nvSpPr>
      <xdr:spPr bwMode="auto">
        <a:xfrm>
          <a:off x="123825" y="123825"/>
          <a:ext cx="40284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2</xdr:col>
      <xdr:colOff>333375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3435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2</xdr:col>
      <xdr:colOff>711199</xdr:colOff>
      <xdr:row>0</xdr:row>
      <xdr:rowOff>485774</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4"/>
          <a:ext cx="5721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123825</xdr:rowOff>
    </xdr:from>
    <xdr:to>
      <xdr:col>2</xdr:col>
      <xdr:colOff>609600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56197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3248025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1242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3248025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1242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2924175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800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2924175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800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05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124968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124968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124968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124968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000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000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4152900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4152900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48129" name="Line 1"/>
        <xdr:cNvSpPr>
          <a:spLocks noChangeShapeType="1"/>
        </xdr:cNvSpPr>
      </xdr:nvSpPr>
      <xdr:spPr bwMode="auto">
        <a:xfrm flipH="1">
          <a:off x="0" y="16478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8130" name="Line 2"/>
        <xdr:cNvSpPr>
          <a:spLocks noChangeShapeType="1"/>
        </xdr:cNvSpPr>
      </xdr:nvSpPr>
      <xdr:spPr bwMode="auto">
        <a:xfrm flipH="1">
          <a:off x="0" y="16478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8131" name="Line 3"/>
        <xdr:cNvSpPr>
          <a:spLocks noChangeShapeType="1"/>
        </xdr:cNvSpPr>
      </xdr:nvSpPr>
      <xdr:spPr bwMode="auto">
        <a:xfrm flipH="1">
          <a:off x="0" y="16478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Reports\Report%20Daily%20Overview%20VaRs%204qr1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Planning\Capital%20Tool\Ca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NT\Profiles\kruijvm\Local%20Settings\Temporary%20Internet%20Files\OLK28\Input%20templates%20FM%20-%20Income%2005\AINC04%20-%20voorlopig%20v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47"/>
  <sheetViews>
    <sheetView showGridLines="0" tabSelected="1" view="pageBreakPreview" zoomScale="70" zoomScaleNormal="85" zoomScaleSheetLayoutView="70" zoomScalePageLayoutView="55" workbookViewId="0">
      <selection activeCell="C43" sqref="C43"/>
    </sheetView>
  </sheetViews>
  <sheetFormatPr defaultRowHeight="12.75"/>
  <cols>
    <col min="1" max="1" width="1.85546875" style="11" customWidth="1"/>
    <col min="2" max="2" width="65.7109375" style="11" customWidth="1"/>
    <col min="3" max="3" width="107.7109375" style="11" customWidth="1"/>
    <col min="4" max="4" width="3.7109375" style="2" customWidth="1"/>
    <col min="5" max="16384" width="9.140625" style="11"/>
  </cols>
  <sheetData>
    <row r="1" spans="1:35" s="10" customFormat="1" ht="49.5" customHeight="1">
      <c r="B1" s="9"/>
    </row>
    <row r="2" spans="1:35" ht="39.950000000000003" customHeight="1">
      <c r="A2" s="930" t="s">
        <v>295</v>
      </c>
      <c r="B2" s="931"/>
      <c r="C2" s="931"/>
      <c r="D2" s="25"/>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ht="1.5" customHeight="1">
      <c r="A3" s="160"/>
      <c r="B3" s="160"/>
      <c r="C3" s="161"/>
      <c r="D3" s="25"/>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s="5" customFormat="1" ht="20.100000000000001" customHeight="1">
      <c r="B4" s="40"/>
      <c r="C4" s="40"/>
      <c r="D4" s="41"/>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s="5" customFormat="1" ht="20.100000000000001" customHeight="1">
      <c r="A5" s="934" t="s">
        <v>21</v>
      </c>
      <c r="B5" s="935"/>
      <c r="C5" s="935"/>
      <c r="D5" s="3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s="5" customFormat="1" ht="15.95" customHeight="1">
      <c r="A6" s="8" t="s">
        <v>22</v>
      </c>
      <c r="B6" s="932" t="s">
        <v>23</v>
      </c>
      <c r="C6" s="932"/>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s="5" customFormat="1" ht="32.25" customHeight="1">
      <c r="A7" s="29" t="s">
        <v>22</v>
      </c>
      <c r="B7" s="932" t="s">
        <v>24</v>
      </c>
      <c r="C7" s="932"/>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s="5" customFormat="1" ht="31.5" customHeight="1">
      <c r="A8" s="29" t="s">
        <v>22</v>
      </c>
      <c r="B8" s="936" t="s">
        <v>25</v>
      </c>
      <c r="C8" s="936"/>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s="5" customFormat="1" ht="47.25" customHeight="1">
      <c r="A9" s="29" t="s">
        <v>229</v>
      </c>
      <c r="B9" s="933" t="s">
        <v>231</v>
      </c>
      <c r="C9" s="933"/>
      <c r="D9" s="43"/>
      <c r="E9" s="43"/>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s="5" customFormat="1" ht="47.25" customHeight="1">
      <c r="A10" s="29" t="s">
        <v>229</v>
      </c>
      <c r="B10" s="933" t="s">
        <v>273</v>
      </c>
      <c r="C10" s="933"/>
      <c r="D10" s="43"/>
      <c r="E10" s="43"/>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s="5" customFormat="1" ht="30.75" customHeight="1">
      <c r="A11" s="29" t="s">
        <v>229</v>
      </c>
      <c r="B11" s="933" t="s">
        <v>530</v>
      </c>
      <c r="C11" s="933"/>
      <c r="D11" s="43"/>
      <c r="E11" s="43"/>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s="5" customFormat="1" ht="15.95" customHeight="1">
      <c r="A12" s="8" t="s">
        <v>229</v>
      </c>
      <c r="B12" s="927" t="s">
        <v>26</v>
      </c>
      <c r="C12" s="927"/>
      <c r="D12" s="51"/>
      <c r="E12" s="51"/>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s="5" customFormat="1" ht="15.95" customHeight="1">
      <c r="A13" s="8" t="s">
        <v>229</v>
      </c>
      <c r="B13" s="927" t="s">
        <v>27</v>
      </c>
      <c r="C13" s="927"/>
      <c r="D13" s="51"/>
      <c r="E13" s="51"/>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s="5" customFormat="1" ht="7.5" customHeight="1">
      <c r="B14" s="42"/>
      <c r="C14" s="45"/>
      <c r="D14" s="43"/>
      <c r="E14" s="43"/>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s="5" customFormat="1" ht="20.100000000000001" customHeight="1">
      <c r="A15" s="934" t="s">
        <v>52</v>
      </c>
      <c r="B15" s="935"/>
      <c r="C15" s="935"/>
      <c r="D15" s="3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s="5" customFormat="1" ht="15.95" customHeight="1">
      <c r="A16" s="8" t="s">
        <v>22</v>
      </c>
      <c r="B16" s="932" t="s">
        <v>292</v>
      </c>
      <c r="C16" s="932"/>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s="5" customFormat="1" ht="15.95" customHeight="1">
      <c r="A17" s="8"/>
      <c r="B17" s="53"/>
      <c r="C17" s="53"/>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s="5" customFormat="1" ht="20.100000000000001" customHeight="1">
      <c r="A18" s="934" t="s">
        <v>0</v>
      </c>
      <c r="B18" s="935"/>
      <c r="C18" s="935"/>
      <c r="D18" s="43"/>
      <c r="E18" s="43"/>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s="5" customFormat="1" ht="15.75" customHeight="1">
      <c r="A19" s="8" t="s">
        <v>22</v>
      </c>
      <c r="B19" s="927" t="s">
        <v>29</v>
      </c>
      <c r="C19" s="927"/>
      <c r="D19" s="42"/>
      <c r="E19" s="42"/>
    </row>
    <row r="20" spans="1:35" s="5" customFormat="1" ht="15.75" customHeight="1">
      <c r="A20" s="8" t="s">
        <v>22</v>
      </c>
      <c r="B20" s="927" t="s">
        <v>31</v>
      </c>
      <c r="C20" s="927"/>
      <c r="D20" s="44"/>
      <c r="E20" s="44"/>
    </row>
    <row r="21" spans="1:35" s="5" customFormat="1" ht="15.75" customHeight="1">
      <c r="A21" s="8" t="s">
        <v>22</v>
      </c>
      <c r="B21" s="927" t="s">
        <v>30</v>
      </c>
      <c r="C21" s="927"/>
      <c r="D21" s="44"/>
      <c r="E21" s="44"/>
    </row>
    <row r="22" spans="1:35" s="5" customFormat="1" ht="15.75" customHeight="1">
      <c r="A22" s="8" t="s">
        <v>22</v>
      </c>
      <c r="B22" s="927" t="s">
        <v>28</v>
      </c>
      <c r="C22" s="927"/>
      <c r="D22" s="44"/>
      <c r="E22" s="44"/>
    </row>
    <row r="23" spans="1:35" s="5" customFormat="1" ht="15.75" customHeight="1">
      <c r="A23" s="8" t="s">
        <v>22</v>
      </c>
      <c r="B23" s="927" t="s">
        <v>294</v>
      </c>
      <c r="C23" s="927"/>
      <c r="D23" s="44"/>
      <c r="E23" s="44"/>
    </row>
    <row r="24" spans="1:35" s="5" customFormat="1" ht="15.75" customHeight="1">
      <c r="A24" s="8" t="s">
        <v>22</v>
      </c>
      <c r="B24" s="927" t="s">
        <v>49</v>
      </c>
      <c r="C24" s="927"/>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s="5" customFormat="1" ht="15.75" customHeight="1">
      <c r="A25" s="8" t="s">
        <v>22</v>
      </c>
      <c r="B25" s="927" t="s">
        <v>505</v>
      </c>
      <c r="C25" s="927"/>
      <c r="D25" s="44"/>
      <c r="E25" s="44"/>
    </row>
    <row r="26" spans="1:35" ht="15.75" customHeight="1">
      <c r="A26" s="8" t="s">
        <v>22</v>
      </c>
      <c r="B26" s="929" t="s">
        <v>51</v>
      </c>
      <c r="C26" s="929"/>
    </row>
    <row r="27" spans="1:35" ht="15.75" customHeight="1">
      <c r="A27" s="8" t="s">
        <v>22</v>
      </c>
      <c r="B27" s="929" t="s">
        <v>506</v>
      </c>
      <c r="C27" s="929"/>
    </row>
    <row r="28" spans="1:35" ht="15.75" customHeight="1">
      <c r="A28" s="8" t="s">
        <v>22</v>
      </c>
      <c r="B28" s="929" t="s">
        <v>507</v>
      </c>
      <c r="C28" s="929"/>
    </row>
    <row r="29" spans="1:35" ht="15.75" customHeight="1">
      <c r="A29" s="8" t="s">
        <v>22</v>
      </c>
      <c r="B29" s="928" t="s">
        <v>256</v>
      </c>
      <c r="C29" s="928"/>
    </row>
    <row r="30" spans="1:35" ht="15.75">
      <c r="A30" s="8" t="s">
        <v>22</v>
      </c>
      <c r="B30" s="52" t="s">
        <v>50</v>
      </c>
    </row>
    <row r="31" spans="1:35" ht="19.5" customHeight="1">
      <c r="A31" s="927"/>
      <c r="B31" s="927"/>
      <c r="C31" s="46"/>
    </row>
    <row r="32" spans="1:35" ht="30.95" customHeight="1"/>
    <row r="47" spans="11:11">
      <c r="K47" s="11" t="s">
        <v>18</v>
      </c>
    </row>
  </sheetData>
  <mergeCells count="25">
    <mergeCell ref="A2:C2"/>
    <mergeCell ref="B21:C21"/>
    <mergeCell ref="B19:C19"/>
    <mergeCell ref="B6:C6"/>
    <mergeCell ref="B9:C9"/>
    <mergeCell ref="B12:C12"/>
    <mergeCell ref="B13:C13"/>
    <mergeCell ref="A15:C15"/>
    <mergeCell ref="B16:C16"/>
    <mergeCell ref="B8:C8"/>
    <mergeCell ref="A5:C5"/>
    <mergeCell ref="A18:C18"/>
    <mergeCell ref="B7:C7"/>
    <mergeCell ref="B10:C10"/>
    <mergeCell ref="B11:C11"/>
    <mergeCell ref="A31:B31"/>
    <mergeCell ref="B24:C24"/>
    <mergeCell ref="B20:C20"/>
    <mergeCell ref="B23:C23"/>
    <mergeCell ref="B22:C22"/>
    <mergeCell ref="B29:C29"/>
    <mergeCell ref="B25:C25"/>
    <mergeCell ref="B26:C26"/>
    <mergeCell ref="B27:C27"/>
    <mergeCell ref="B28:C28"/>
  </mergeCells>
  <phoneticPr fontId="3" type="noConversion"/>
  <pageMargins left="0.55118110236220497" right="0.35433070866141703" top="0.59055118110236204" bottom="0.98425196850393704" header="0.118110236220472" footer="0.511811023622047"/>
  <pageSetup paperSize="9" scale="78"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36"/>
  <sheetViews>
    <sheetView showGridLines="0" view="pageBreakPreview" zoomScale="70" zoomScaleNormal="85" zoomScaleSheetLayoutView="70" workbookViewId="0">
      <selection activeCell="A16" sqref="A16"/>
    </sheetView>
  </sheetViews>
  <sheetFormatPr defaultRowHeight="12.75"/>
  <cols>
    <col min="1" max="1" width="60.7109375" style="11" customWidth="1"/>
    <col min="2" max="2" width="54.28515625" style="11" customWidth="1"/>
    <col min="3" max="3" width="68" style="2" customWidth="1"/>
    <col min="4" max="4" width="27.7109375" style="2" customWidth="1"/>
    <col min="5" max="16384" width="9.140625" style="11"/>
  </cols>
  <sheetData>
    <row r="1" spans="1:34" s="10" customFormat="1" ht="50.1" customHeight="1">
      <c r="A1" s="9"/>
      <c r="B1" s="9"/>
      <c r="C1" s="9"/>
      <c r="D1" s="9"/>
      <c r="J1" s="4"/>
    </row>
    <row r="2" spans="1:34" ht="39.950000000000003" customHeight="1">
      <c r="A2" s="1" t="s">
        <v>32</v>
      </c>
    </row>
    <row r="3" spans="1:34" ht="2.1" customHeight="1">
      <c r="A3" s="160"/>
      <c r="B3" s="161"/>
      <c r="C3" s="161"/>
      <c r="D3" s="161"/>
    </row>
    <row r="4" spans="1:34" s="5" customFormat="1" ht="20.100000000000001" customHeight="1">
      <c r="A4" s="40"/>
      <c r="B4" s="40"/>
      <c r="C4" s="40"/>
      <c r="D4" s="40"/>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s="5" customFormat="1" ht="20.100000000000001" customHeight="1">
      <c r="A5" s="38" t="s">
        <v>19</v>
      </c>
      <c r="B5" s="38" t="s">
        <v>20</v>
      </c>
      <c r="C5" s="38" t="s">
        <v>279</v>
      </c>
      <c r="D5" s="38" t="s">
        <v>280</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s="5" customFormat="1" ht="15.95" customHeight="1">
      <c r="A6" s="42"/>
      <c r="B6" s="42"/>
      <c r="C6" s="42"/>
      <c r="D6" s="42"/>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s="5" customFormat="1" ht="15.95" customHeight="1">
      <c r="A7" s="168" t="s">
        <v>238</v>
      </c>
      <c r="B7" s="168" t="s">
        <v>511</v>
      </c>
      <c r="C7" s="168" t="s">
        <v>296</v>
      </c>
      <c r="D7" s="168" t="s">
        <v>236</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s="35" customFormat="1" ht="15.95" customHeight="1">
      <c r="A8" s="168" t="s">
        <v>239</v>
      </c>
      <c r="B8" s="168" t="s">
        <v>509</v>
      </c>
      <c r="C8" s="168" t="s">
        <v>297</v>
      </c>
      <c r="D8" s="168" t="s">
        <v>237</v>
      </c>
    </row>
    <row r="9" spans="1:34" s="5" customFormat="1" ht="15.95" customHeight="1">
      <c r="A9" s="168" t="s">
        <v>241</v>
      </c>
      <c r="B9" s="168" t="s">
        <v>510</v>
      </c>
      <c r="C9" s="168" t="s">
        <v>298</v>
      </c>
      <c r="D9" s="168"/>
    </row>
    <row r="10" spans="1:34" s="5" customFormat="1" ht="15.95" customHeight="1">
      <c r="A10" s="168" t="s">
        <v>243</v>
      </c>
      <c r="B10" s="168" t="s">
        <v>240</v>
      </c>
      <c r="C10" s="168" t="s">
        <v>526</v>
      </c>
      <c r="D10" s="168"/>
    </row>
    <row r="11" spans="1:34" s="5" customFormat="1" ht="15.95" customHeight="1">
      <c r="A11" s="168" t="s">
        <v>244</v>
      </c>
      <c r="B11" s="168" t="s">
        <v>242</v>
      </c>
      <c r="D11" s="168"/>
    </row>
    <row r="12" spans="1:34" s="5" customFormat="1" ht="15.95" customHeight="1">
      <c r="A12" s="168" t="s">
        <v>245</v>
      </c>
      <c r="B12" s="168" t="s">
        <v>513</v>
      </c>
      <c r="D12" s="168"/>
    </row>
    <row r="13" spans="1:34" s="5" customFormat="1" ht="15.95" customHeight="1">
      <c r="A13" s="168" t="s">
        <v>246</v>
      </c>
      <c r="B13" s="168" t="s">
        <v>512</v>
      </c>
      <c r="C13" s="168"/>
      <c r="D13" s="168"/>
    </row>
    <row r="14" spans="1:34" s="5" customFormat="1" ht="15.95" customHeight="1">
      <c r="A14" s="168" t="s">
        <v>247</v>
      </c>
      <c r="B14" s="168" t="s">
        <v>514</v>
      </c>
      <c r="C14" s="168"/>
      <c r="D14" s="168"/>
    </row>
    <row r="15" spans="1:34" s="5" customFormat="1" ht="15.95" customHeight="1">
      <c r="A15" s="168" t="s">
        <v>248</v>
      </c>
      <c r="B15" s="169"/>
      <c r="C15" s="171"/>
      <c r="D15" s="171"/>
    </row>
    <row r="16" spans="1:34" s="5" customFormat="1" ht="15.95" customHeight="1">
      <c r="A16" s="168" t="s">
        <v>299</v>
      </c>
      <c r="B16" s="169"/>
      <c r="C16" s="170"/>
      <c r="D16" s="170"/>
    </row>
    <row r="17" spans="1:4" s="5" customFormat="1" ht="15.95" customHeight="1">
      <c r="A17" s="168"/>
      <c r="B17" s="169"/>
      <c r="C17" s="169"/>
      <c r="D17" s="169"/>
    </row>
    <row r="18" spans="1:4" s="5" customFormat="1" ht="15.95" customHeight="1">
      <c r="A18" s="168"/>
      <c r="B18" s="172"/>
      <c r="C18" s="169"/>
      <c r="D18" s="169"/>
    </row>
    <row r="19" spans="1:4" s="5" customFormat="1" ht="15.95" customHeight="1">
      <c r="A19" s="173"/>
      <c r="B19" s="169"/>
      <c r="C19" s="169"/>
      <c r="D19" s="169"/>
    </row>
    <row r="20" spans="1:4" s="5" customFormat="1" ht="15.95" customHeight="1">
      <c r="A20" s="46"/>
      <c r="B20" s="45"/>
      <c r="C20" s="45"/>
      <c r="D20" s="45"/>
    </row>
    <row r="21" spans="1:4" s="5" customFormat="1" ht="15.95" customHeight="1">
      <c r="A21" s="47"/>
      <c r="B21" s="45"/>
      <c r="C21" s="45"/>
      <c r="D21" s="45"/>
    </row>
    <row r="22" spans="1:4" s="5" customFormat="1" ht="15.95" customHeight="1">
      <c r="A22" s="46"/>
      <c r="B22" s="45"/>
      <c r="C22" s="45"/>
      <c r="D22" s="45"/>
    </row>
    <row r="23" spans="1:4" s="5" customFormat="1" ht="15.95" customHeight="1">
      <c r="A23" s="46"/>
      <c r="B23" s="45"/>
      <c r="C23" s="48"/>
      <c r="D23" s="48"/>
    </row>
    <row r="24" spans="1:4" s="5" customFormat="1" ht="15.95" customHeight="1">
      <c r="A24" s="46"/>
      <c r="B24" s="45"/>
      <c r="C24" s="48"/>
      <c r="D24" s="48"/>
    </row>
    <row r="25" spans="1:4" s="5" customFormat="1" ht="15.95" customHeight="1">
      <c r="A25" s="46"/>
      <c r="B25" s="45"/>
      <c r="C25" s="49"/>
      <c r="D25" s="49"/>
    </row>
    <row r="26" spans="1:4" s="5" customFormat="1" ht="15.95" customHeight="1">
      <c r="A26" s="50"/>
      <c r="B26" s="45"/>
      <c r="C26" s="49"/>
      <c r="D26" s="49"/>
    </row>
    <row r="27" spans="1:4" s="5" customFormat="1" ht="15.95" customHeight="1">
      <c r="A27" s="50"/>
      <c r="B27" s="44"/>
      <c r="C27" s="49"/>
      <c r="D27" s="49"/>
    </row>
    <row r="28" spans="1:4" s="5" customFormat="1" ht="15.95" customHeight="1">
      <c r="A28" s="46"/>
      <c r="B28" s="45"/>
      <c r="C28" s="45"/>
      <c r="D28" s="45"/>
    </row>
    <row r="29" spans="1:4" s="5" customFormat="1" ht="15.95" customHeight="1">
      <c r="A29" s="46"/>
      <c r="B29" s="45"/>
      <c r="C29" s="45"/>
      <c r="D29" s="45"/>
    </row>
    <row r="30" spans="1:4" s="5" customFormat="1" ht="15.95" customHeight="1">
      <c r="A30" s="47"/>
      <c r="B30" s="45"/>
      <c r="C30" s="45"/>
      <c r="D30" s="45"/>
    </row>
    <row r="31" spans="1:4" s="5" customFormat="1" ht="15.95" customHeight="1">
      <c r="A31" s="46"/>
      <c r="B31" s="45"/>
      <c r="C31" s="45"/>
      <c r="D31" s="45"/>
    </row>
    <row r="32" spans="1:4" s="5" customFormat="1" ht="15.95" customHeight="1">
      <c r="A32" s="46"/>
      <c r="B32" s="45"/>
      <c r="C32" s="48"/>
      <c r="D32" s="48"/>
    </row>
    <row r="33" spans="1:4" s="5" customFormat="1" ht="15.95" customHeight="1">
      <c r="A33" s="46"/>
      <c r="B33" s="45"/>
      <c r="C33" s="48"/>
      <c r="D33" s="48"/>
    </row>
    <row r="34" spans="1:4" s="5" customFormat="1" ht="15.95" customHeight="1">
      <c r="A34" s="46"/>
      <c r="B34" s="45"/>
      <c r="C34" s="49"/>
      <c r="D34" s="49"/>
    </row>
    <row r="35" spans="1:4" s="5" customFormat="1" ht="15.95" customHeight="1">
      <c r="A35" s="50"/>
      <c r="B35" s="45"/>
      <c r="C35" s="49"/>
      <c r="D35" s="49"/>
    </row>
    <row r="36" spans="1:4" s="5" customFormat="1" ht="15.95" customHeight="1">
      <c r="A36" s="50"/>
      <c r="B36" s="44"/>
      <c r="C36" s="49"/>
      <c r="D36" s="49"/>
    </row>
  </sheetData>
  <phoneticPr fontId="3" type="noConversion"/>
  <hyperlinks>
    <hyperlink ref="A7" location="'1.1 ING Group P&amp;L'!Print_Area" display="1.1    Profit and loss: Banking and Insurance"/>
    <hyperlink ref="A8" location="'1.2 Group Bal Sheet Ass GSS '!Print_Area" display="1.2    Consolidated Balance sheet: Assets"/>
    <hyperlink ref="A9" location="'1.3 Bal Sheet Liabiliti GSS '!Print_Area" display="1.3    Consolidated Balance sheet: Total equity and liabilities"/>
    <hyperlink ref="A10" location="'1.4 ING Group Equity'!Print_Area" display="1.4    Total equity"/>
    <hyperlink ref="B10" location="'2.2 Banking Client Balances'!Print_Area" display="2.2 Client Balances"/>
    <hyperlink ref="B11" location="'2.3 Banking Add. info.'!A1" display="2.3 Additional information Retail Banking International"/>
    <hyperlink ref="A12" location="'1.6 ING Group Capital base'!Print_Area" display="1.6    Capital base"/>
    <hyperlink ref="C7" location="'3.1 Ins. Client Balances'!Print_Area" display="3.1 Client Balances: Total"/>
    <hyperlink ref="C9" location="'3.3 Ins. add info non-life'!Print_Area" display="3.3 Additional information: Netherlands Non-life"/>
    <hyperlink ref="A14" location="'1.8.1 ING Group Investments'!Print_Area" display="1.8.1 Investments: Group"/>
    <hyperlink ref="A15" location="'1.8.2 ING Bank Investments'!Print_Area" display="1.8.2 Investments: ING Bank N.V."/>
    <hyperlink ref="C8" location="'3.2 Ins. add info by country'!Print_Area" display="3.2 Additional information: Insurance Europe key figures by country"/>
    <hyperlink ref="A13" location="'1.7 ING Group Funding'!Print_Area" display="1.7    Funding"/>
    <hyperlink ref="B12" location="'2.4.1 Banking Geo split 4Q2013'!Print_Area" display="2.4.1 Geographical split 4Q2013"/>
    <hyperlink ref="A11" location="'1.5 ING Group Cash flow'!Print_Area" display="1.5    Cash flow statement"/>
    <hyperlink ref="A16" location="'1.8.3.ING Insurance Investments'!Print_Area" display="1.8.3 Investments: ING Insurance"/>
    <hyperlink ref="D7" location="'4.1 Insurance Other P&amp;L'!Print_Area" display="4.1    Profit and loss"/>
    <hyperlink ref="D8" location="'4.2 Insurance Other'!Print_Area" display="4.2    Margin analysis"/>
    <hyperlink ref="C10" location="'3.4 Ins. add. info IM'!Print_Area" display="3.4 Additional information:  Investment Management"/>
    <hyperlink ref="B7" location="'2.1.1 Banking P&amp;L 4Q2013'!Print_Area" display="2.1.1 Profit and loss 4Q2013"/>
    <hyperlink ref="B8" location="'2.1.2 Banking P&amp;L 4Q2012'!Print_Area" display="2.1.2 Profit and loss 4Q2012"/>
    <hyperlink ref="B9" location="'2.1.3 Banking P&amp;L 3Q2013'!Print_Area" display="2.1.3 Profit and loss 3Q2013"/>
    <hyperlink ref="B13" location="'2.4.2 Banking Geo split 4Q2012'!Print_Area" display="2.4.2 Geographical split 4Q2012"/>
    <hyperlink ref="B14" location="'2.4.3 Banking Geo split 3Q2013'!Print_Area" display="2.4.3 Geographical split 3Q2013"/>
  </hyperlinks>
  <pageMargins left="0.55118110236220497" right="0.35433070866141703" top="0.59055118110236204" bottom="0.98425196850393704" header="0.118110236220472" footer="0.511811023622047"/>
  <pageSetup paperSize="9" scale="65"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T51"/>
  <sheetViews>
    <sheetView showGridLines="0" showZeros="0" view="pageBreakPreview" zoomScale="70" zoomScaleNormal="70" zoomScaleSheetLayoutView="70" workbookViewId="0"/>
  </sheetViews>
  <sheetFormatPr defaultColWidth="9.140625" defaultRowHeight="9"/>
  <cols>
    <col min="1" max="1" width="62.28515625" style="99" customWidth="1"/>
    <col min="2" max="4" width="10" style="99" customWidth="1"/>
    <col min="5" max="8" width="10" style="100" customWidth="1"/>
    <col min="9" max="13" width="10" style="99" customWidth="1"/>
    <col min="14" max="14" width="10" style="100" customWidth="1"/>
    <col min="15" max="16" width="10" style="99" customWidth="1"/>
    <col min="17" max="17" width="3.7109375" style="63" customWidth="1"/>
    <col min="18" max="16384" width="9.140625" style="99"/>
  </cols>
  <sheetData>
    <row r="1" spans="1:20" s="10" customFormat="1" ht="50.1" customHeight="1">
      <c r="A1" s="9"/>
      <c r="B1" s="9"/>
      <c r="C1" s="9"/>
      <c r="D1" s="9"/>
      <c r="Q1" s="4"/>
    </row>
    <row r="2" spans="1:20" s="11" customFormat="1" ht="39.950000000000003" customHeight="1">
      <c r="A2" s="236" t="s">
        <v>252</v>
      </c>
      <c r="B2" s="237"/>
      <c r="C2" s="237"/>
      <c r="D2" s="237"/>
      <c r="G2" s="2"/>
      <c r="H2" s="2"/>
      <c r="N2" s="2"/>
      <c r="Q2" s="2"/>
    </row>
    <row r="3" spans="1:20" s="11" customFormat="1" ht="2.1" customHeight="1">
      <c r="A3" s="238"/>
      <c r="B3" s="238"/>
      <c r="C3" s="238"/>
      <c r="D3" s="238"/>
      <c r="E3" s="163"/>
      <c r="F3" s="163"/>
      <c r="G3" s="161"/>
      <c r="H3" s="161"/>
      <c r="I3" s="163"/>
      <c r="J3" s="163"/>
      <c r="K3" s="163"/>
      <c r="L3" s="163"/>
      <c r="M3" s="163"/>
      <c r="N3" s="161"/>
      <c r="O3" s="163"/>
      <c r="P3" s="163"/>
      <c r="Q3" s="2"/>
    </row>
    <row r="4" spans="1:20" s="14" customFormat="1" ht="20.100000000000001" customHeight="1">
      <c r="A4" s="12"/>
      <c r="B4" s="12"/>
      <c r="C4" s="12"/>
      <c r="D4" s="12"/>
      <c r="E4" s="12"/>
      <c r="F4" s="12"/>
      <c r="G4" s="12"/>
      <c r="H4" s="12"/>
      <c r="I4" s="13"/>
      <c r="J4" s="13"/>
      <c r="K4" s="13"/>
      <c r="L4" s="13"/>
      <c r="M4" s="13"/>
      <c r="N4" s="12"/>
      <c r="O4" s="13"/>
      <c r="P4" s="13"/>
      <c r="Q4" s="59"/>
    </row>
    <row r="5" spans="1:20" s="14" customFormat="1" ht="20.100000000000001" customHeight="1">
      <c r="A5" s="3" t="s">
        <v>253</v>
      </c>
      <c r="B5" s="3"/>
      <c r="C5" s="3"/>
      <c r="D5" s="3"/>
      <c r="E5" s="15"/>
      <c r="F5" s="15"/>
      <c r="G5" s="15"/>
      <c r="H5" s="15"/>
      <c r="I5" s="15"/>
      <c r="J5" s="15"/>
      <c r="K5" s="15"/>
      <c r="L5" s="15"/>
      <c r="M5" s="15"/>
      <c r="N5" s="15"/>
      <c r="O5" s="15"/>
      <c r="P5" s="15"/>
      <c r="Q5" s="59"/>
    </row>
    <row r="6" spans="1:20" ht="15.95" customHeight="1">
      <c r="B6" s="938" t="s">
        <v>233</v>
      </c>
      <c r="C6" s="939"/>
      <c r="D6" s="940"/>
      <c r="E6" s="938" t="s">
        <v>260</v>
      </c>
      <c r="F6" s="939"/>
      <c r="G6" s="940"/>
      <c r="H6" s="938" t="s">
        <v>293</v>
      </c>
      <c r="I6" s="939"/>
      <c r="J6" s="939"/>
      <c r="K6" s="938" t="s">
        <v>259</v>
      </c>
      <c r="L6" s="939"/>
      <c r="M6" s="939"/>
      <c r="N6" s="938" t="s">
        <v>235</v>
      </c>
      <c r="O6" s="939"/>
      <c r="P6" s="939"/>
    </row>
    <row r="7" spans="1:20" ht="15.95" customHeight="1">
      <c r="A7" s="167" t="s">
        <v>85</v>
      </c>
      <c r="B7" s="166" t="s">
        <v>276</v>
      </c>
      <c r="C7" s="165" t="s">
        <v>281</v>
      </c>
      <c r="D7" s="165" t="s">
        <v>274</v>
      </c>
      <c r="E7" s="166" t="s">
        <v>276</v>
      </c>
      <c r="F7" s="165" t="s">
        <v>281</v>
      </c>
      <c r="G7" s="165" t="s">
        <v>274</v>
      </c>
      <c r="H7" s="166" t="s">
        <v>276</v>
      </c>
      <c r="I7" s="165" t="s">
        <v>281</v>
      </c>
      <c r="J7" s="165" t="s">
        <v>274</v>
      </c>
      <c r="K7" s="166" t="s">
        <v>276</v>
      </c>
      <c r="L7" s="165" t="s">
        <v>281</v>
      </c>
      <c r="M7" s="165" t="s">
        <v>274</v>
      </c>
      <c r="N7" s="166" t="s">
        <v>276</v>
      </c>
      <c r="O7" s="165" t="s">
        <v>281</v>
      </c>
      <c r="P7" s="165" t="s">
        <v>274</v>
      </c>
      <c r="Q7" s="4"/>
    </row>
    <row r="8" spans="1:20" s="102" customFormat="1" ht="15.95" customHeight="1">
      <c r="A8" s="5" t="s">
        <v>55</v>
      </c>
      <c r="B8" s="186">
        <v>1922</v>
      </c>
      <c r="C8" s="192">
        <v>2066</v>
      </c>
      <c r="D8" s="192">
        <v>1959</v>
      </c>
      <c r="E8" s="186"/>
      <c r="F8" s="192"/>
      <c r="G8" s="192"/>
      <c r="H8" s="186">
        <v>1917</v>
      </c>
      <c r="I8" s="192">
        <v>2068</v>
      </c>
      <c r="J8" s="192">
        <v>1961</v>
      </c>
      <c r="K8" s="186"/>
      <c r="L8" s="192"/>
      <c r="M8" s="180"/>
      <c r="N8" s="186">
        <v>5</v>
      </c>
      <c r="O8" s="192">
        <v>-2</v>
      </c>
      <c r="P8" s="192">
        <v>-2</v>
      </c>
      <c r="Q8" s="4"/>
      <c r="R8" s="883">
        <f>E8+H8+K8+N8-B8</f>
        <v>0</v>
      </c>
      <c r="S8" s="883">
        <f t="shared" ref="S8:T23" si="0">F8+I8+L8+O8-C8</f>
        <v>0</v>
      </c>
      <c r="T8" s="883">
        <f t="shared" si="0"/>
        <v>0</v>
      </c>
    </row>
    <row r="9" spans="1:20" s="102" customFormat="1" ht="15.95" customHeight="1">
      <c r="A9" s="5" t="s">
        <v>94</v>
      </c>
      <c r="B9" s="187">
        <v>2914</v>
      </c>
      <c r="C9" s="176">
        <v>2841</v>
      </c>
      <c r="D9" s="176">
        <v>2919</v>
      </c>
      <c r="E9" s="187">
        <v>2946</v>
      </c>
      <c r="F9" s="176">
        <v>2867</v>
      </c>
      <c r="G9" s="176">
        <v>2936</v>
      </c>
      <c r="H9" s="187"/>
      <c r="I9" s="176"/>
      <c r="J9" s="176"/>
      <c r="K9" s="187"/>
      <c r="L9" s="176"/>
      <c r="M9" s="180"/>
      <c r="N9" s="187"/>
      <c r="O9" s="176"/>
      <c r="P9" s="176"/>
      <c r="Q9" s="4"/>
      <c r="R9" s="883">
        <f t="shared" ref="R9:R31" si="1">E9+H9+K9+N9-B9</f>
        <v>32</v>
      </c>
      <c r="S9" s="883">
        <f t="shared" si="0"/>
        <v>26</v>
      </c>
      <c r="T9" s="883">
        <f t="shared" si="0"/>
        <v>17</v>
      </c>
    </row>
    <row r="10" spans="1:20" s="102" customFormat="1" ht="15.95" customHeight="1">
      <c r="A10" s="5" t="s">
        <v>3</v>
      </c>
      <c r="B10" s="187">
        <v>737</v>
      </c>
      <c r="C10" s="176">
        <v>646</v>
      </c>
      <c r="D10" s="176">
        <v>700</v>
      </c>
      <c r="E10" s="187">
        <v>562</v>
      </c>
      <c r="F10" s="176">
        <v>510</v>
      </c>
      <c r="G10" s="176">
        <v>546</v>
      </c>
      <c r="H10" s="187">
        <v>161</v>
      </c>
      <c r="I10" s="176">
        <v>146</v>
      </c>
      <c r="J10" s="176">
        <v>154</v>
      </c>
      <c r="K10" s="187"/>
      <c r="L10" s="176"/>
      <c r="M10" s="180"/>
      <c r="N10" s="187">
        <v>14</v>
      </c>
      <c r="O10" s="176">
        <v>-10</v>
      </c>
      <c r="P10" s="176"/>
      <c r="Q10" s="4"/>
      <c r="R10" s="883">
        <f t="shared" si="1"/>
        <v>0</v>
      </c>
      <c r="S10" s="883">
        <f t="shared" si="0"/>
        <v>0</v>
      </c>
      <c r="T10" s="883">
        <f t="shared" si="0"/>
        <v>0</v>
      </c>
    </row>
    <row r="11" spans="1:20" s="102" customFormat="1" ht="15.95" customHeight="1">
      <c r="A11" s="5" t="s">
        <v>93</v>
      </c>
      <c r="B11" s="187">
        <v>672</v>
      </c>
      <c r="C11" s="176">
        <v>-362</v>
      </c>
      <c r="D11" s="176">
        <v>809</v>
      </c>
      <c r="E11" s="187">
        <v>307</v>
      </c>
      <c r="F11" s="176">
        <v>-166</v>
      </c>
      <c r="G11" s="176">
        <v>292</v>
      </c>
      <c r="H11" s="187">
        <v>346</v>
      </c>
      <c r="I11" s="176">
        <v>-208</v>
      </c>
      <c r="J11" s="176">
        <v>531</v>
      </c>
      <c r="K11" s="187"/>
      <c r="L11" s="176"/>
      <c r="M11" s="180"/>
      <c r="N11" s="187">
        <v>17</v>
      </c>
      <c r="O11" s="176">
        <v>21</v>
      </c>
      <c r="P11" s="176">
        <v>3</v>
      </c>
      <c r="Q11" s="4"/>
      <c r="R11" s="883">
        <f t="shared" si="1"/>
        <v>-2</v>
      </c>
      <c r="S11" s="883">
        <f t="shared" si="0"/>
        <v>9</v>
      </c>
      <c r="T11" s="883">
        <f t="shared" si="0"/>
        <v>17</v>
      </c>
    </row>
    <row r="12" spans="1:20" s="60" customFormat="1" ht="15.95" customHeight="1">
      <c r="A12" s="56" t="s">
        <v>4</v>
      </c>
      <c r="B12" s="188">
        <v>6245</v>
      </c>
      <c r="C12" s="177">
        <v>5192</v>
      </c>
      <c r="D12" s="177">
        <v>6386</v>
      </c>
      <c r="E12" s="188">
        <v>3815</v>
      </c>
      <c r="F12" s="177">
        <v>3211</v>
      </c>
      <c r="G12" s="177">
        <v>3774</v>
      </c>
      <c r="H12" s="188">
        <v>2424</v>
      </c>
      <c r="I12" s="177">
        <v>2006</v>
      </c>
      <c r="J12" s="177">
        <v>2646</v>
      </c>
      <c r="K12" s="188"/>
      <c r="L12" s="177"/>
      <c r="M12" s="181"/>
      <c r="N12" s="188">
        <v>36</v>
      </c>
      <c r="O12" s="177">
        <v>9</v>
      </c>
      <c r="P12" s="177">
        <v>1</v>
      </c>
      <c r="Q12" s="59"/>
      <c r="R12" s="883">
        <f t="shared" si="1"/>
        <v>30</v>
      </c>
      <c r="S12" s="883">
        <f t="shared" si="0"/>
        <v>34</v>
      </c>
      <c r="T12" s="883">
        <f t="shared" si="0"/>
        <v>35</v>
      </c>
    </row>
    <row r="13" spans="1:20" s="102" customFormat="1" ht="15.95" customHeight="1">
      <c r="A13" s="5" t="s">
        <v>54</v>
      </c>
      <c r="B13" s="187">
        <v>2257</v>
      </c>
      <c r="C13" s="176">
        <v>1383</v>
      </c>
      <c r="D13" s="176">
        <v>1796</v>
      </c>
      <c r="E13" s="187"/>
      <c r="F13" s="176"/>
      <c r="G13" s="176"/>
      <c r="H13" s="187">
        <v>2252</v>
      </c>
      <c r="I13" s="176">
        <v>1385</v>
      </c>
      <c r="J13" s="176">
        <v>1798</v>
      </c>
      <c r="K13" s="187"/>
      <c r="L13" s="176"/>
      <c r="M13" s="180"/>
      <c r="N13" s="187">
        <v>5</v>
      </c>
      <c r="O13" s="176">
        <v>-2</v>
      </c>
      <c r="P13" s="176">
        <v>-2</v>
      </c>
      <c r="Q13" s="4"/>
      <c r="R13" s="883">
        <f t="shared" si="1"/>
        <v>0</v>
      </c>
      <c r="S13" s="883">
        <f t="shared" si="0"/>
        <v>0</v>
      </c>
      <c r="T13" s="883">
        <f t="shared" si="0"/>
        <v>0</v>
      </c>
    </row>
    <row r="14" spans="1:20" s="102" customFormat="1" ht="15.95" customHeight="1">
      <c r="A14" s="239" t="s">
        <v>92</v>
      </c>
      <c r="B14" s="189">
        <v>1479</v>
      </c>
      <c r="C14" s="65">
        <v>1491</v>
      </c>
      <c r="D14" s="65">
        <v>1487</v>
      </c>
      <c r="E14" s="189">
        <v>1194</v>
      </c>
      <c r="F14" s="65">
        <v>1209</v>
      </c>
      <c r="G14" s="65">
        <v>1194</v>
      </c>
      <c r="H14" s="189">
        <v>285</v>
      </c>
      <c r="I14" s="65">
        <v>282</v>
      </c>
      <c r="J14" s="65">
        <v>293</v>
      </c>
      <c r="K14" s="189"/>
      <c r="L14" s="65"/>
      <c r="M14" s="182"/>
      <c r="N14" s="189"/>
      <c r="O14" s="65"/>
      <c r="P14" s="65"/>
      <c r="Q14" s="4"/>
      <c r="R14" s="883">
        <f t="shared" si="1"/>
        <v>0</v>
      </c>
      <c r="S14" s="883">
        <f t="shared" si="0"/>
        <v>0</v>
      </c>
      <c r="T14" s="883">
        <f t="shared" si="0"/>
        <v>0</v>
      </c>
    </row>
    <row r="15" spans="1:20" s="102" customFormat="1" ht="15.95" customHeight="1">
      <c r="A15" s="240" t="s">
        <v>91</v>
      </c>
      <c r="B15" s="189">
        <v>1342</v>
      </c>
      <c r="C15" s="65">
        <v>1296</v>
      </c>
      <c r="D15" s="65">
        <v>1055</v>
      </c>
      <c r="E15" s="189">
        <v>1125</v>
      </c>
      <c r="F15" s="65">
        <v>1095</v>
      </c>
      <c r="G15" s="65">
        <v>888</v>
      </c>
      <c r="H15" s="189">
        <v>194</v>
      </c>
      <c r="I15" s="65">
        <v>205</v>
      </c>
      <c r="J15" s="65">
        <v>161</v>
      </c>
      <c r="K15" s="189"/>
      <c r="L15" s="65"/>
      <c r="M15" s="182"/>
      <c r="N15" s="189">
        <v>23</v>
      </c>
      <c r="O15" s="65">
        <v>-4</v>
      </c>
      <c r="P15" s="65">
        <v>6</v>
      </c>
      <c r="Q15" s="4"/>
      <c r="R15" s="883">
        <f t="shared" si="1"/>
        <v>0</v>
      </c>
      <c r="S15" s="883">
        <f t="shared" si="0"/>
        <v>0</v>
      </c>
      <c r="T15" s="883">
        <f t="shared" si="0"/>
        <v>0</v>
      </c>
    </row>
    <row r="16" spans="1:20" s="102" customFormat="1" ht="15.95" customHeight="1">
      <c r="A16" s="6" t="s">
        <v>17</v>
      </c>
      <c r="B16" s="190">
        <v>32</v>
      </c>
      <c r="C16" s="178">
        <v>35</v>
      </c>
      <c r="D16" s="178">
        <v>39</v>
      </c>
      <c r="E16" s="190">
        <v>32</v>
      </c>
      <c r="F16" s="178">
        <v>35</v>
      </c>
      <c r="G16" s="178">
        <v>39</v>
      </c>
      <c r="H16" s="190"/>
      <c r="I16" s="178"/>
      <c r="J16" s="178"/>
      <c r="K16" s="190"/>
      <c r="L16" s="178"/>
      <c r="M16" s="183"/>
      <c r="N16" s="190"/>
      <c r="O16" s="178"/>
      <c r="P16" s="178"/>
      <c r="Q16" s="4"/>
      <c r="R16" s="883">
        <f t="shared" si="1"/>
        <v>0</v>
      </c>
      <c r="S16" s="883">
        <f t="shared" si="0"/>
        <v>0</v>
      </c>
      <c r="T16" s="883">
        <f t="shared" si="0"/>
        <v>0</v>
      </c>
    </row>
    <row r="17" spans="1:20" s="102" customFormat="1" ht="15.95" customHeight="1">
      <c r="A17" s="5" t="s">
        <v>5</v>
      </c>
      <c r="B17" s="189">
        <v>2853</v>
      </c>
      <c r="C17" s="65">
        <v>2824</v>
      </c>
      <c r="D17" s="65">
        <v>2580</v>
      </c>
      <c r="E17" s="189">
        <v>2351</v>
      </c>
      <c r="F17" s="65">
        <v>2340</v>
      </c>
      <c r="G17" s="65">
        <v>2120</v>
      </c>
      <c r="H17" s="189">
        <v>479</v>
      </c>
      <c r="I17" s="65">
        <v>488</v>
      </c>
      <c r="J17" s="65">
        <v>454</v>
      </c>
      <c r="K17" s="189"/>
      <c r="L17" s="65"/>
      <c r="M17" s="182"/>
      <c r="N17" s="189">
        <v>23</v>
      </c>
      <c r="O17" s="65">
        <v>-4</v>
      </c>
      <c r="P17" s="65">
        <v>6</v>
      </c>
      <c r="Q17" s="4"/>
      <c r="R17" s="883">
        <f t="shared" si="1"/>
        <v>0</v>
      </c>
      <c r="S17" s="883">
        <f t="shared" si="0"/>
        <v>0</v>
      </c>
      <c r="T17" s="883">
        <f t="shared" si="0"/>
        <v>0</v>
      </c>
    </row>
    <row r="18" spans="1:20" s="102" customFormat="1" ht="15.95" customHeight="1">
      <c r="A18" s="5" t="s">
        <v>90</v>
      </c>
      <c r="B18" s="187">
        <v>106</v>
      </c>
      <c r="C18" s="176">
        <v>121</v>
      </c>
      <c r="D18" s="176">
        <v>112</v>
      </c>
      <c r="E18" s="187"/>
      <c r="F18" s="176"/>
      <c r="G18" s="176"/>
      <c r="H18" s="187">
        <v>132</v>
      </c>
      <c r="I18" s="176">
        <v>157</v>
      </c>
      <c r="J18" s="176">
        <v>147</v>
      </c>
      <c r="K18" s="187"/>
      <c r="L18" s="176"/>
      <c r="M18" s="180"/>
      <c r="N18" s="187">
        <v>4</v>
      </c>
      <c r="O18" s="176">
        <v>-2</v>
      </c>
      <c r="P18" s="176"/>
      <c r="Q18" s="4"/>
      <c r="R18" s="883">
        <f t="shared" si="1"/>
        <v>30</v>
      </c>
      <c r="S18" s="883">
        <f t="shared" si="0"/>
        <v>34</v>
      </c>
      <c r="T18" s="883">
        <f t="shared" si="0"/>
        <v>35</v>
      </c>
    </row>
    <row r="19" spans="1:20" s="102" customFormat="1" ht="15.95" customHeight="1">
      <c r="A19" s="5" t="s">
        <v>89</v>
      </c>
      <c r="B19" s="187">
        <v>560</v>
      </c>
      <c r="C19" s="176">
        <v>589</v>
      </c>
      <c r="D19" s="176">
        <v>552</v>
      </c>
      <c r="E19" s="187">
        <v>560</v>
      </c>
      <c r="F19" s="176">
        <v>589</v>
      </c>
      <c r="G19" s="176">
        <v>552</v>
      </c>
      <c r="H19" s="187"/>
      <c r="I19" s="176"/>
      <c r="J19" s="176"/>
      <c r="K19" s="187"/>
      <c r="L19" s="176"/>
      <c r="M19" s="180"/>
      <c r="N19" s="187"/>
      <c r="O19" s="176"/>
      <c r="P19" s="176"/>
      <c r="Q19" s="4"/>
      <c r="R19" s="883">
        <f t="shared" si="1"/>
        <v>0</v>
      </c>
      <c r="S19" s="883">
        <f t="shared" si="0"/>
        <v>0</v>
      </c>
      <c r="T19" s="883">
        <f t="shared" si="0"/>
        <v>0</v>
      </c>
    </row>
    <row r="20" spans="1:20" s="102" customFormat="1" ht="15.95" customHeight="1">
      <c r="A20" s="5" t="s">
        <v>88</v>
      </c>
      <c r="B20" s="187">
        <v>3</v>
      </c>
      <c r="C20" s="176">
        <v>3</v>
      </c>
      <c r="D20" s="176">
        <v>2</v>
      </c>
      <c r="E20" s="187"/>
      <c r="F20" s="176"/>
      <c r="G20" s="176"/>
      <c r="H20" s="187">
        <v>3</v>
      </c>
      <c r="I20" s="176">
        <v>3</v>
      </c>
      <c r="J20" s="176">
        <v>2</v>
      </c>
      <c r="K20" s="187"/>
      <c r="L20" s="176"/>
      <c r="M20" s="180"/>
      <c r="N20" s="187"/>
      <c r="O20" s="176"/>
      <c r="P20" s="176"/>
      <c r="Q20" s="4"/>
      <c r="R20" s="883">
        <f t="shared" si="1"/>
        <v>0</v>
      </c>
      <c r="S20" s="883">
        <f t="shared" si="0"/>
        <v>0</v>
      </c>
      <c r="T20" s="883">
        <f t="shared" si="0"/>
        <v>0</v>
      </c>
    </row>
    <row r="21" spans="1:20" s="60" customFormat="1" ht="15.95" customHeight="1">
      <c r="A21" s="56" t="s">
        <v>53</v>
      </c>
      <c r="B21" s="188">
        <v>5779</v>
      </c>
      <c r="C21" s="177">
        <v>4918</v>
      </c>
      <c r="D21" s="177">
        <v>5041</v>
      </c>
      <c r="E21" s="188">
        <v>2911</v>
      </c>
      <c r="F21" s="177">
        <v>2928</v>
      </c>
      <c r="G21" s="177">
        <v>2671</v>
      </c>
      <c r="H21" s="188">
        <v>2866</v>
      </c>
      <c r="I21" s="177">
        <v>2031</v>
      </c>
      <c r="J21" s="177">
        <v>2401</v>
      </c>
      <c r="K21" s="188"/>
      <c r="L21" s="177"/>
      <c r="M21" s="181"/>
      <c r="N21" s="188">
        <v>32</v>
      </c>
      <c r="O21" s="177">
        <v>-7</v>
      </c>
      <c r="P21" s="177">
        <v>4</v>
      </c>
      <c r="Q21" s="59"/>
      <c r="R21" s="883">
        <f t="shared" si="1"/>
        <v>30</v>
      </c>
      <c r="S21" s="883">
        <f t="shared" si="0"/>
        <v>34</v>
      </c>
      <c r="T21" s="883">
        <f t="shared" si="0"/>
        <v>35</v>
      </c>
    </row>
    <row r="22" spans="1:20" s="60" customFormat="1" ht="15.95" customHeight="1">
      <c r="A22" s="56" t="s">
        <v>6</v>
      </c>
      <c r="B22" s="188">
        <v>467</v>
      </c>
      <c r="C22" s="177">
        <v>275</v>
      </c>
      <c r="D22" s="177">
        <v>1346</v>
      </c>
      <c r="E22" s="188">
        <v>904</v>
      </c>
      <c r="F22" s="177">
        <v>283</v>
      </c>
      <c r="G22" s="177">
        <v>1103</v>
      </c>
      <c r="H22" s="188">
        <v>-441</v>
      </c>
      <c r="I22" s="177">
        <v>-25</v>
      </c>
      <c r="J22" s="177">
        <v>245</v>
      </c>
      <c r="K22" s="188"/>
      <c r="L22" s="177"/>
      <c r="M22" s="181"/>
      <c r="N22" s="188">
        <v>4</v>
      </c>
      <c r="O22" s="177">
        <v>17</v>
      </c>
      <c r="P22" s="177">
        <v>-2</v>
      </c>
      <c r="Q22" s="59"/>
      <c r="R22" s="883">
        <f t="shared" si="1"/>
        <v>0</v>
      </c>
      <c r="S22" s="883">
        <f t="shared" si="0"/>
        <v>0</v>
      </c>
      <c r="T22" s="883">
        <f t="shared" si="0"/>
        <v>0</v>
      </c>
    </row>
    <row r="23" spans="1:20" s="102" customFormat="1" ht="15.95" customHeight="1">
      <c r="A23" s="4" t="s">
        <v>7</v>
      </c>
      <c r="B23" s="187">
        <v>38</v>
      </c>
      <c r="C23" s="176">
        <v>90</v>
      </c>
      <c r="D23" s="176">
        <v>349</v>
      </c>
      <c r="E23" s="187">
        <v>199</v>
      </c>
      <c r="F23" s="176">
        <v>137</v>
      </c>
      <c r="G23" s="176">
        <v>265</v>
      </c>
      <c r="H23" s="187">
        <v>-160</v>
      </c>
      <c r="I23" s="176">
        <v>-45</v>
      </c>
      <c r="J23" s="176">
        <v>85</v>
      </c>
      <c r="K23" s="187"/>
      <c r="L23" s="176"/>
      <c r="M23" s="180"/>
      <c r="N23" s="187">
        <v>-1</v>
      </c>
      <c r="O23" s="176">
        <v>-2</v>
      </c>
      <c r="P23" s="176">
        <v>-1</v>
      </c>
      <c r="Q23" s="4"/>
      <c r="R23" s="883">
        <f t="shared" si="1"/>
        <v>0</v>
      </c>
      <c r="S23" s="883">
        <f t="shared" si="0"/>
        <v>0</v>
      </c>
      <c r="T23" s="883">
        <f t="shared" si="0"/>
        <v>0</v>
      </c>
    </row>
    <row r="24" spans="1:20" s="102" customFormat="1" ht="15.95" customHeight="1">
      <c r="A24" s="5" t="s">
        <v>8</v>
      </c>
      <c r="B24" s="187">
        <v>23</v>
      </c>
      <c r="C24" s="176">
        <v>21</v>
      </c>
      <c r="D24" s="176">
        <v>19</v>
      </c>
      <c r="E24" s="187">
        <v>19</v>
      </c>
      <c r="F24" s="176">
        <v>20</v>
      </c>
      <c r="G24" s="176">
        <v>18</v>
      </c>
      <c r="H24" s="187">
        <v>7</v>
      </c>
      <c r="I24" s="176">
        <v>3</v>
      </c>
      <c r="J24" s="176">
        <v>3</v>
      </c>
      <c r="K24" s="187"/>
      <c r="L24" s="176"/>
      <c r="M24" s="180"/>
      <c r="N24" s="187">
        <v>-3</v>
      </c>
      <c r="O24" s="176">
        <v>-2</v>
      </c>
      <c r="P24" s="176">
        <v>-2</v>
      </c>
      <c r="Q24" s="4"/>
      <c r="R24" s="883">
        <f t="shared" si="1"/>
        <v>0</v>
      </c>
      <c r="S24" s="883">
        <f t="shared" ref="S24:S31" si="2">F24+I24+L24+O24-C24</f>
        <v>0</v>
      </c>
      <c r="T24" s="883">
        <f t="shared" ref="T24:T31" si="3">G24+J24+M24+P24-D24</f>
        <v>0</v>
      </c>
    </row>
    <row r="25" spans="1:20" s="60" customFormat="1" ht="15.95" customHeight="1">
      <c r="A25" s="56" t="s">
        <v>9</v>
      </c>
      <c r="B25" s="188">
        <v>405</v>
      </c>
      <c r="C25" s="177">
        <v>163</v>
      </c>
      <c r="D25" s="177">
        <v>978</v>
      </c>
      <c r="E25" s="188">
        <v>686</v>
      </c>
      <c r="F25" s="177">
        <v>126</v>
      </c>
      <c r="G25" s="177">
        <v>820</v>
      </c>
      <c r="H25" s="188">
        <v>-289</v>
      </c>
      <c r="I25" s="177">
        <v>17</v>
      </c>
      <c r="J25" s="177">
        <v>157</v>
      </c>
      <c r="K25" s="188"/>
      <c r="L25" s="177"/>
      <c r="M25" s="181"/>
      <c r="N25" s="188">
        <v>8</v>
      </c>
      <c r="O25" s="177">
        <v>20</v>
      </c>
      <c r="P25" s="177">
        <v>1</v>
      </c>
      <c r="Q25" s="59"/>
      <c r="R25" s="883">
        <f t="shared" si="1"/>
        <v>0</v>
      </c>
      <c r="S25" s="883">
        <f t="shared" si="2"/>
        <v>0</v>
      </c>
      <c r="T25" s="883">
        <f t="shared" si="3"/>
        <v>0</v>
      </c>
    </row>
    <row r="26" spans="1:20" s="60" customFormat="1" ht="15.95" customHeight="1">
      <c r="A26" s="4" t="s">
        <v>10</v>
      </c>
      <c r="B26" s="187">
        <v>-38</v>
      </c>
      <c r="C26" s="176">
        <v>1612</v>
      </c>
      <c r="D26" s="176">
        <v>-950</v>
      </c>
      <c r="E26" s="187"/>
      <c r="F26" s="176">
        <v>891</v>
      </c>
      <c r="G26" s="176"/>
      <c r="H26" s="187">
        <v>-3</v>
      </c>
      <c r="I26" s="176">
        <v>721</v>
      </c>
      <c r="J26" s="176">
        <v>-950</v>
      </c>
      <c r="K26" s="187"/>
      <c r="L26" s="176"/>
      <c r="M26" s="180"/>
      <c r="N26" s="187">
        <v>-35</v>
      </c>
      <c r="O26" s="176"/>
      <c r="P26" s="176"/>
      <c r="Q26" s="59"/>
      <c r="R26" s="883">
        <f t="shared" si="1"/>
        <v>0</v>
      </c>
      <c r="S26" s="883">
        <f t="shared" si="2"/>
        <v>0</v>
      </c>
      <c r="T26" s="883">
        <f t="shared" si="3"/>
        <v>0</v>
      </c>
    </row>
    <row r="27" spans="1:20" s="60" customFormat="1" ht="15.95" customHeight="1">
      <c r="A27" s="4" t="s">
        <v>11</v>
      </c>
      <c r="B27" s="187"/>
      <c r="C27" s="176">
        <v>-50</v>
      </c>
      <c r="D27" s="176">
        <v>1</v>
      </c>
      <c r="E27" s="187"/>
      <c r="F27" s="176">
        <v>-55</v>
      </c>
      <c r="G27" s="176"/>
      <c r="H27" s="187"/>
      <c r="I27" s="176">
        <v>5</v>
      </c>
      <c r="J27" s="176">
        <v>1</v>
      </c>
      <c r="K27" s="187"/>
      <c r="L27" s="176"/>
      <c r="M27" s="180"/>
      <c r="N27" s="187"/>
      <c r="O27" s="176"/>
      <c r="P27" s="176"/>
      <c r="Q27" s="59"/>
      <c r="R27" s="883">
        <f t="shared" si="1"/>
        <v>0</v>
      </c>
      <c r="S27" s="883">
        <f t="shared" si="2"/>
        <v>0</v>
      </c>
      <c r="T27" s="883">
        <f t="shared" si="3"/>
        <v>0</v>
      </c>
    </row>
    <row r="28" spans="1:20" s="60" customFormat="1" ht="15.95" customHeight="1">
      <c r="A28" s="4" t="s">
        <v>277</v>
      </c>
      <c r="B28" s="187">
        <v>33</v>
      </c>
      <c r="C28" s="176">
        <v>78</v>
      </c>
      <c r="D28" s="176">
        <v>56</v>
      </c>
      <c r="E28" s="187"/>
      <c r="F28" s="176"/>
      <c r="G28" s="176"/>
      <c r="H28" s="187">
        <v>33</v>
      </c>
      <c r="I28" s="176">
        <v>78</v>
      </c>
      <c r="J28" s="176">
        <v>56</v>
      </c>
      <c r="K28" s="187"/>
      <c r="L28" s="176"/>
      <c r="M28" s="180"/>
      <c r="N28" s="187"/>
      <c r="O28" s="176"/>
      <c r="P28" s="176"/>
      <c r="Q28" s="59"/>
      <c r="R28" s="883">
        <f t="shared" si="1"/>
        <v>0</v>
      </c>
      <c r="S28" s="883">
        <f t="shared" si="2"/>
        <v>0</v>
      </c>
      <c r="T28" s="883">
        <f t="shared" si="3"/>
        <v>0</v>
      </c>
    </row>
    <row r="29" spans="1:20" s="60" customFormat="1" ht="15.95" customHeight="1">
      <c r="A29" s="4" t="s">
        <v>300</v>
      </c>
      <c r="B29" s="187">
        <v>179</v>
      </c>
      <c r="C29" s="176">
        <v>301</v>
      </c>
      <c r="D29" s="176">
        <v>79</v>
      </c>
      <c r="E29" s="187"/>
      <c r="F29" s="176"/>
      <c r="G29" s="176"/>
      <c r="H29" s="187"/>
      <c r="I29" s="176"/>
      <c r="J29" s="176"/>
      <c r="K29" s="187">
        <v>179</v>
      </c>
      <c r="L29" s="176">
        <v>301</v>
      </c>
      <c r="M29" s="180">
        <v>79</v>
      </c>
      <c r="N29" s="187"/>
      <c r="O29" s="176"/>
      <c r="P29" s="176"/>
      <c r="Q29" s="59"/>
      <c r="R29" s="883">
        <f t="shared" si="1"/>
        <v>0</v>
      </c>
      <c r="S29" s="883">
        <f t="shared" si="2"/>
        <v>0</v>
      </c>
      <c r="T29" s="883">
        <f t="shared" si="3"/>
        <v>0</v>
      </c>
    </row>
    <row r="30" spans="1:20" s="60" customFormat="1" ht="15.95" customHeight="1">
      <c r="A30" s="4" t="s">
        <v>12</v>
      </c>
      <c r="B30" s="187">
        <v>-40</v>
      </c>
      <c r="C30" s="176">
        <v>-624</v>
      </c>
      <c r="D30" s="176">
        <v>-63</v>
      </c>
      <c r="E30" s="187">
        <v>-19</v>
      </c>
      <c r="F30" s="176">
        <v>-348</v>
      </c>
      <c r="G30" s="176">
        <v>-19</v>
      </c>
      <c r="H30" s="187">
        <v>-21</v>
      </c>
      <c r="I30" s="176">
        <v>-284</v>
      </c>
      <c r="J30" s="176">
        <v>-44</v>
      </c>
      <c r="K30" s="187"/>
      <c r="L30" s="176"/>
      <c r="M30" s="180"/>
      <c r="N30" s="187"/>
      <c r="O30" s="176">
        <v>8</v>
      </c>
      <c r="P30" s="176"/>
      <c r="Q30" s="59"/>
      <c r="R30" s="883">
        <f t="shared" si="1"/>
        <v>0</v>
      </c>
      <c r="S30" s="883">
        <f t="shared" si="2"/>
        <v>0</v>
      </c>
      <c r="T30" s="883">
        <f t="shared" si="3"/>
        <v>0</v>
      </c>
    </row>
    <row r="31" spans="1:20" s="60" customFormat="1" ht="15.95" customHeight="1">
      <c r="A31" s="103" t="s">
        <v>13</v>
      </c>
      <c r="B31" s="191">
        <v>539</v>
      </c>
      <c r="C31" s="179">
        <v>1482</v>
      </c>
      <c r="D31" s="179">
        <v>101</v>
      </c>
      <c r="E31" s="191">
        <v>666</v>
      </c>
      <c r="F31" s="179">
        <v>615</v>
      </c>
      <c r="G31" s="179">
        <v>801</v>
      </c>
      <c r="H31" s="191">
        <v>-280</v>
      </c>
      <c r="I31" s="179">
        <v>538</v>
      </c>
      <c r="J31" s="179">
        <v>-780</v>
      </c>
      <c r="K31" s="191">
        <v>179</v>
      </c>
      <c r="L31" s="179">
        <v>301</v>
      </c>
      <c r="M31" s="184">
        <v>79</v>
      </c>
      <c r="N31" s="191">
        <v>-27</v>
      </c>
      <c r="O31" s="179">
        <v>28</v>
      </c>
      <c r="P31" s="179">
        <v>1</v>
      </c>
      <c r="Q31" s="59"/>
      <c r="R31" s="883">
        <f t="shared" si="1"/>
        <v>-1</v>
      </c>
      <c r="S31" s="883">
        <f t="shared" si="2"/>
        <v>0</v>
      </c>
      <c r="T31" s="883">
        <f t="shared" si="3"/>
        <v>0</v>
      </c>
    </row>
    <row r="32" spans="1:20" s="60" customFormat="1" ht="15.95" customHeight="1">
      <c r="A32" s="937" t="s">
        <v>251</v>
      </c>
      <c r="B32" s="931"/>
      <c r="C32" s="931"/>
      <c r="D32" s="931"/>
      <c r="E32" s="931"/>
      <c r="F32" s="931"/>
      <c r="G32" s="931"/>
      <c r="H32" s="931"/>
      <c r="I32" s="931"/>
      <c r="J32" s="931"/>
      <c r="K32" s="931"/>
      <c r="L32" s="931"/>
      <c r="M32" s="931"/>
      <c r="N32" s="931"/>
      <c r="O32" s="931"/>
      <c r="P32" s="931"/>
      <c r="Q32" s="59"/>
    </row>
    <row r="33" spans="1:17" s="60" customFormat="1" ht="15.95" customHeight="1">
      <c r="A33" s="937" t="s">
        <v>270</v>
      </c>
      <c r="B33" s="931"/>
      <c r="C33" s="931"/>
      <c r="D33" s="931"/>
      <c r="E33" s="931"/>
      <c r="F33" s="931"/>
      <c r="G33" s="931"/>
      <c r="H33" s="931"/>
      <c r="I33" s="931"/>
      <c r="J33" s="931"/>
      <c r="K33" s="931"/>
      <c r="L33" s="931"/>
      <c r="M33" s="931"/>
      <c r="N33" s="931"/>
      <c r="O33" s="931"/>
      <c r="P33" s="931"/>
      <c r="Q33" s="59"/>
    </row>
    <row r="34" spans="1:17" ht="13.5" customHeight="1">
      <c r="A34" s="937"/>
      <c r="B34" s="931"/>
      <c r="C34" s="931"/>
      <c r="D34" s="931"/>
      <c r="E34" s="931"/>
      <c r="F34" s="931"/>
      <c r="G34" s="931"/>
      <c r="H34" s="931"/>
      <c r="I34" s="931"/>
      <c r="J34" s="931"/>
      <c r="K34" s="931"/>
      <c r="L34" s="931"/>
      <c r="M34" s="931"/>
      <c r="N34" s="931"/>
      <c r="O34" s="931"/>
      <c r="P34" s="931"/>
    </row>
    <row r="35" spans="1:17" ht="13.5" customHeight="1">
      <c r="A35" s="241"/>
      <c r="B35" s="241"/>
      <c r="C35" s="241"/>
      <c r="D35" s="241"/>
      <c r="E35" s="242"/>
      <c r="F35" s="242"/>
      <c r="G35" s="243"/>
      <c r="H35" s="243"/>
      <c r="N35" s="243"/>
    </row>
    <row r="36" spans="1:17" ht="13.5" customHeight="1">
      <c r="A36" s="244"/>
      <c r="B36" s="244"/>
      <c r="C36" s="244"/>
      <c r="D36" s="244"/>
      <c r="E36" s="64"/>
      <c r="F36" s="64"/>
      <c r="G36" s="244"/>
      <c r="H36" s="244"/>
      <c r="N36" s="244"/>
    </row>
    <row r="37" spans="1:17" ht="13.5" customHeight="1">
      <c r="A37" s="67"/>
      <c r="B37" s="176"/>
      <c r="C37" s="176"/>
      <c r="D37" s="176"/>
      <c r="E37" s="176"/>
      <c r="F37" s="176"/>
      <c r="G37" s="176"/>
      <c r="H37" s="176"/>
      <c r="I37" s="176"/>
      <c r="J37" s="176"/>
      <c r="K37" s="176"/>
      <c r="L37" s="176"/>
      <c r="M37" s="176"/>
      <c r="N37" s="176"/>
      <c r="O37" s="176"/>
      <c r="P37" s="176"/>
      <c r="Q37" s="176">
        <f t="shared" ref="Q37" si="4">Q8+Q9+Q10+Q11</f>
        <v>0</v>
      </c>
    </row>
    <row r="38" spans="1:17" ht="13.5" customHeight="1">
      <c r="B38" s="139"/>
      <c r="C38" s="139"/>
      <c r="D38" s="139"/>
      <c r="E38" s="139"/>
      <c r="F38" s="139"/>
      <c r="G38" s="139"/>
      <c r="H38" s="139"/>
      <c r="I38" s="139"/>
      <c r="J38" s="139"/>
      <c r="K38" s="139"/>
      <c r="L38" s="139"/>
      <c r="M38" s="139"/>
      <c r="N38" s="139"/>
      <c r="O38" s="139"/>
      <c r="P38" s="139"/>
      <c r="Q38" s="139">
        <f t="shared" ref="Q38" si="5">Q14+Q15+Q16</f>
        <v>0</v>
      </c>
    </row>
    <row r="39" spans="1:17" ht="13.5" customHeight="1">
      <c r="B39" s="139"/>
      <c r="C39" s="139"/>
      <c r="D39" s="139"/>
      <c r="E39" s="139"/>
      <c r="F39" s="139"/>
      <c r="G39" s="139"/>
      <c r="H39" s="139"/>
      <c r="I39" s="139"/>
      <c r="J39" s="139"/>
      <c r="K39" s="139"/>
      <c r="L39" s="139"/>
      <c r="M39" s="139"/>
      <c r="N39" s="139"/>
      <c r="O39" s="139"/>
      <c r="P39" s="139"/>
      <c r="Q39" s="139">
        <f t="shared" ref="Q39" si="6">Q13+Q17+Q18+Q19+Q20</f>
        <v>0</v>
      </c>
    </row>
    <row r="40" spans="1:17" ht="13.5" customHeight="1">
      <c r="B40" s="139"/>
      <c r="C40" s="139"/>
      <c r="D40" s="139"/>
      <c r="E40" s="139"/>
      <c r="F40" s="139"/>
      <c r="G40" s="139"/>
      <c r="H40" s="139"/>
      <c r="I40" s="139"/>
      <c r="J40" s="139"/>
      <c r="K40" s="139"/>
      <c r="L40" s="139"/>
      <c r="M40" s="139"/>
      <c r="N40" s="139"/>
      <c r="O40" s="139"/>
      <c r="P40" s="139"/>
      <c r="Q40" s="139">
        <f t="shared" ref="Q40" si="7">Q12-Q21</f>
        <v>0</v>
      </c>
    </row>
    <row r="41" spans="1:17" ht="13.5" customHeight="1">
      <c r="A41" s="245"/>
      <c r="B41" s="139"/>
      <c r="C41" s="139"/>
      <c r="D41" s="139"/>
      <c r="E41" s="139"/>
      <c r="F41" s="139"/>
      <c r="G41" s="139"/>
      <c r="H41" s="139"/>
      <c r="I41" s="139"/>
      <c r="J41" s="139"/>
      <c r="K41" s="139"/>
      <c r="L41" s="139"/>
      <c r="M41" s="139"/>
      <c r="N41" s="139"/>
      <c r="O41" s="139"/>
      <c r="P41" s="139"/>
      <c r="Q41" s="139">
        <f t="shared" ref="Q41" si="8">Q22-Q23-Q24</f>
        <v>0</v>
      </c>
    </row>
    <row r="42" spans="1:17" ht="13.5" customHeight="1">
      <c r="B42" s="139"/>
      <c r="C42" s="139"/>
      <c r="D42" s="139"/>
      <c r="E42" s="139"/>
      <c r="F42" s="139"/>
      <c r="G42" s="139"/>
      <c r="H42" s="139"/>
      <c r="I42" s="139"/>
      <c r="J42" s="139"/>
      <c r="K42" s="139"/>
      <c r="L42" s="139"/>
      <c r="M42" s="139"/>
      <c r="N42" s="139"/>
      <c r="O42" s="139"/>
      <c r="P42" s="139"/>
      <c r="Q42" s="139">
        <f t="shared" ref="Q42" si="9">Q25+Q26+Q27+Q28+Q29+Q30</f>
        <v>0</v>
      </c>
    </row>
    <row r="43" spans="1:17" ht="13.5" customHeight="1">
      <c r="B43" s="11"/>
      <c r="C43" s="11"/>
      <c r="D43" s="11"/>
      <c r="E43" s="246"/>
      <c r="F43" s="246"/>
      <c r="G43" s="246"/>
      <c r="H43" s="246"/>
      <c r="I43" s="11"/>
      <c r="J43" s="11"/>
      <c r="K43" s="11"/>
      <c r="L43" s="11"/>
      <c r="M43" s="11"/>
      <c r="N43" s="246"/>
      <c r="O43" s="11"/>
      <c r="P43" s="11"/>
    </row>
    <row r="44" spans="1:17" ht="13.5" customHeight="1">
      <c r="B44" s="11"/>
      <c r="C44" s="11"/>
      <c r="D44" s="11"/>
      <c r="E44" s="246"/>
      <c r="F44" s="246"/>
      <c r="G44" s="246"/>
      <c r="H44" s="246"/>
      <c r="I44" s="11"/>
      <c r="J44" s="11"/>
      <c r="K44" s="11"/>
      <c r="L44" s="11"/>
      <c r="M44" s="11"/>
      <c r="N44" s="246"/>
      <c r="O44" s="11"/>
      <c r="P44" s="11"/>
    </row>
    <row r="45" spans="1:17" ht="13.5" customHeight="1">
      <c r="B45" s="11"/>
      <c r="C45" s="11"/>
      <c r="D45" s="11"/>
      <c r="E45" s="246"/>
      <c r="F45" s="246"/>
      <c r="G45" s="246"/>
      <c r="H45" s="246"/>
      <c r="I45" s="11"/>
      <c r="J45" s="11"/>
      <c r="K45" s="11"/>
      <c r="L45" s="11"/>
      <c r="M45" s="11"/>
      <c r="N45" s="246"/>
      <c r="O45" s="11"/>
      <c r="P45" s="11"/>
    </row>
    <row r="46" spans="1:17" ht="13.5" customHeight="1">
      <c r="B46" s="11"/>
      <c r="C46" s="11"/>
      <c r="D46" s="11"/>
      <c r="E46" s="246"/>
      <c r="F46" s="246"/>
      <c r="G46" s="246"/>
      <c r="H46" s="246"/>
      <c r="I46" s="11"/>
      <c r="J46" s="11"/>
      <c r="K46" s="11"/>
      <c r="L46" s="11"/>
      <c r="M46" s="11"/>
      <c r="N46" s="246"/>
      <c r="O46" s="11"/>
      <c r="P46" s="11"/>
    </row>
    <row r="47" spans="1:17" ht="13.5" customHeight="1">
      <c r="B47" s="11"/>
      <c r="C47" s="11"/>
      <c r="D47" s="11"/>
      <c r="E47" s="246"/>
      <c r="F47" s="246"/>
      <c r="G47" s="246"/>
      <c r="H47" s="246"/>
      <c r="I47" s="11"/>
      <c r="J47" s="11"/>
      <c r="K47" s="11"/>
      <c r="L47" s="11"/>
      <c r="M47" s="11"/>
      <c r="N47" s="246"/>
      <c r="O47" s="11"/>
      <c r="P47" s="11"/>
    </row>
    <row r="48" spans="1:17" ht="13.5" customHeight="1">
      <c r="B48" s="11"/>
      <c r="C48" s="11"/>
      <c r="D48" s="11"/>
      <c r="E48" s="246"/>
      <c r="F48" s="246"/>
      <c r="G48" s="246"/>
      <c r="H48" s="246"/>
      <c r="I48" s="11"/>
      <c r="J48" s="11"/>
      <c r="K48" s="11"/>
      <c r="L48" s="11"/>
      <c r="M48" s="11"/>
      <c r="N48" s="246"/>
      <c r="O48" s="11"/>
      <c r="P48" s="11"/>
    </row>
    <row r="49" spans="2:16" ht="13.5" customHeight="1">
      <c r="B49" s="11"/>
      <c r="C49" s="11"/>
      <c r="D49" s="11"/>
      <c r="E49" s="246"/>
      <c r="F49" s="246"/>
      <c r="G49" s="246"/>
      <c r="H49" s="246"/>
      <c r="I49" s="11"/>
      <c r="J49" s="11"/>
      <c r="K49" s="11"/>
      <c r="L49" s="11"/>
      <c r="M49" s="11"/>
      <c r="N49" s="246"/>
      <c r="O49" s="11"/>
      <c r="P49" s="11"/>
    </row>
    <row r="50" spans="2:16" ht="13.5" customHeight="1">
      <c r="B50" s="11"/>
      <c r="C50" s="11"/>
      <c r="D50" s="11"/>
      <c r="E50" s="246"/>
      <c r="F50" s="246"/>
      <c r="G50" s="246"/>
      <c r="H50" s="246"/>
      <c r="I50" s="11"/>
      <c r="J50" s="11"/>
      <c r="K50" s="11"/>
      <c r="L50" s="11"/>
      <c r="M50" s="11"/>
      <c r="N50" s="246"/>
      <c r="O50" s="11"/>
      <c r="P50" s="11"/>
    </row>
    <row r="51" spans="2:16" ht="13.5" customHeight="1">
      <c r="B51" s="11"/>
      <c r="C51" s="11"/>
      <c r="D51" s="11"/>
      <c r="E51" s="246"/>
      <c r="F51" s="246"/>
      <c r="G51" s="246"/>
      <c r="H51" s="246"/>
      <c r="I51" s="11"/>
      <c r="J51" s="11"/>
      <c r="K51" s="11"/>
      <c r="L51" s="11"/>
      <c r="M51" s="11"/>
      <c r="N51" s="246"/>
      <c r="O51" s="11"/>
      <c r="P51" s="11"/>
    </row>
  </sheetData>
  <mergeCells count="8">
    <mergeCell ref="A33:P33"/>
    <mergeCell ref="A34:P34"/>
    <mergeCell ref="B6:D6"/>
    <mergeCell ref="E6:G6"/>
    <mergeCell ref="H6:J6"/>
    <mergeCell ref="K6:M6"/>
    <mergeCell ref="N6:P6"/>
    <mergeCell ref="A32:P32"/>
  </mergeCells>
  <pageMargins left="0.55118110236220497" right="0.35433070866141703" top="0.59055118110236204" bottom="0.98425196850393704" header="0.118110236220472" footer="0.511811023622047"/>
  <pageSetup paperSize="9" scale="65"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74"/>
  <sheetViews>
    <sheetView showGridLines="0" showZeros="0" view="pageBreakPreview" zoomScale="70" zoomScaleNormal="70" zoomScaleSheetLayoutView="70" workbookViewId="0">
      <selection activeCell="O5" sqref="O5"/>
    </sheetView>
  </sheetViews>
  <sheetFormatPr defaultColWidth="9.140625" defaultRowHeight="9"/>
  <cols>
    <col min="1" max="1" width="62.28515625" style="275" customWidth="1"/>
    <col min="2" max="9" width="12.42578125" style="319" customWidth="1"/>
    <col min="10" max="11" width="12.42578125" style="275" customWidth="1"/>
    <col min="12" max="12" width="3.7109375" style="275" customWidth="1"/>
    <col min="13" max="16384" width="9.140625" style="275"/>
  </cols>
  <sheetData>
    <row r="1" spans="1:17" s="248" customFormat="1" ht="50.1" customHeight="1">
      <c r="A1" s="247"/>
    </row>
    <row r="2" spans="1:17" s="250" customFormat="1" ht="39.950000000000003" customHeight="1">
      <c r="A2" s="249" t="s">
        <v>120</v>
      </c>
      <c r="C2" s="251"/>
      <c r="D2" s="251"/>
      <c r="K2" s="252"/>
    </row>
    <row r="3" spans="1:17" s="250" customFormat="1" ht="2.1" customHeight="1">
      <c r="A3" s="253"/>
      <c r="B3" s="254"/>
      <c r="C3" s="255"/>
      <c r="D3" s="255"/>
      <c r="E3" s="254"/>
      <c r="F3" s="254"/>
      <c r="G3" s="254"/>
      <c r="H3" s="254"/>
      <c r="I3" s="254"/>
      <c r="J3" s="254"/>
      <c r="K3" s="256"/>
    </row>
    <row r="4" spans="1:17" s="260" customFormat="1" ht="20.100000000000001" customHeight="1">
      <c r="A4" s="257"/>
      <c r="B4" s="257"/>
      <c r="C4" s="257"/>
      <c r="D4" s="257"/>
      <c r="E4" s="258"/>
      <c r="F4" s="258"/>
      <c r="G4" s="258"/>
      <c r="H4" s="258"/>
      <c r="I4" s="258"/>
      <c r="J4" s="258"/>
      <c r="K4" s="258"/>
      <c r="L4" s="259"/>
    </row>
    <row r="5" spans="1:17" s="260" customFormat="1" ht="20.100000000000001" customHeight="1">
      <c r="A5" s="261" t="s">
        <v>119</v>
      </c>
      <c r="B5" s="262"/>
      <c r="C5" s="262"/>
      <c r="D5" s="262"/>
      <c r="E5" s="263"/>
      <c r="F5" s="263"/>
      <c r="G5" s="263"/>
      <c r="H5" s="263"/>
      <c r="I5" s="263"/>
      <c r="J5" s="263"/>
      <c r="K5" s="263"/>
      <c r="L5" s="264"/>
    </row>
    <row r="6" spans="1:17" s="266" customFormat="1" ht="15.95" customHeight="1">
      <c r="A6" s="264"/>
      <c r="B6" s="942" t="s">
        <v>118</v>
      </c>
      <c r="C6" s="943"/>
      <c r="D6" s="944" t="s">
        <v>301</v>
      </c>
      <c r="E6" s="943"/>
      <c r="F6" s="944" t="s">
        <v>293</v>
      </c>
      <c r="G6" s="943"/>
      <c r="H6" s="944" t="s">
        <v>259</v>
      </c>
      <c r="I6" s="943"/>
      <c r="J6" s="944" t="s">
        <v>523</v>
      </c>
      <c r="K6" s="944"/>
      <c r="L6" s="265"/>
      <c r="O6" s="267"/>
    </row>
    <row r="7" spans="1:17" s="266" customFormat="1" ht="15.95" customHeight="1">
      <c r="A7" s="268" t="s">
        <v>85</v>
      </c>
      <c r="B7" s="269" t="s">
        <v>282</v>
      </c>
      <c r="C7" s="270" t="s">
        <v>275</v>
      </c>
      <c r="D7" s="269" t="str">
        <f t="shared" ref="D7:K7" si="0">B7</f>
        <v>31 Dec 2013</v>
      </c>
      <c r="E7" s="270" t="str">
        <f t="shared" si="0"/>
        <v>30 Sep 2013</v>
      </c>
      <c r="F7" s="269" t="str">
        <f t="shared" si="0"/>
        <v>31 Dec 2013</v>
      </c>
      <c r="G7" s="270" t="str">
        <f t="shared" si="0"/>
        <v>30 Sep 2013</v>
      </c>
      <c r="H7" s="269" t="str">
        <f t="shared" si="0"/>
        <v>31 Dec 2013</v>
      </c>
      <c r="I7" s="270" t="str">
        <f t="shared" si="0"/>
        <v>30 Sep 2013</v>
      </c>
      <c r="J7" s="269" t="str">
        <f t="shared" si="0"/>
        <v>31 Dec 2013</v>
      </c>
      <c r="K7" s="892" t="str">
        <f t="shared" si="0"/>
        <v>30 Sep 2013</v>
      </c>
      <c r="L7" s="265"/>
      <c r="O7" s="267"/>
    </row>
    <row r="8" spans="1:17" ht="15.95" customHeight="1">
      <c r="A8" s="264" t="s">
        <v>117</v>
      </c>
      <c r="B8" s="271">
        <v>13316</v>
      </c>
      <c r="C8" s="272">
        <v>21783</v>
      </c>
      <c r="D8" s="273">
        <v>11920</v>
      </c>
      <c r="E8" s="272">
        <v>20951</v>
      </c>
      <c r="F8" s="273">
        <v>7155</v>
      </c>
      <c r="G8" s="272">
        <v>5431</v>
      </c>
      <c r="H8" s="273">
        <v>0</v>
      </c>
      <c r="I8" s="272">
        <v>0</v>
      </c>
      <c r="J8" s="273">
        <v>-5759</v>
      </c>
      <c r="K8" s="274">
        <v>-4599</v>
      </c>
      <c r="L8" s="265"/>
      <c r="O8" s="276"/>
      <c r="P8" s="277"/>
      <c r="Q8" s="278"/>
    </row>
    <row r="9" spans="1:17" ht="15.95" customHeight="1">
      <c r="A9" s="268" t="s">
        <v>116</v>
      </c>
      <c r="B9" s="279">
        <v>43012</v>
      </c>
      <c r="C9" s="280">
        <v>44270</v>
      </c>
      <c r="D9" s="281">
        <v>43012</v>
      </c>
      <c r="E9" s="280">
        <v>44270</v>
      </c>
      <c r="F9" s="281">
        <v>0</v>
      </c>
      <c r="G9" s="280">
        <v>0</v>
      </c>
      <c r="H9" s="281">
        <v>0</v>
      </c>
      <c r="I9" s="280">
        <v>0</v>
      </c>
      <c r="J9" s="281">
        <v>0</v>
      </c>
      <c r="K9" s="282">
        <v>0</v>
      </c>
      <c r="L9" s="283"/>
      <c r="O9" s="276"/>
      <c r="P9" s="277"/>
      <c r="Q9" s="278"/>
    </row>
    <row r="10" spans="1:17" ht="15.95" customHeight="1">
      <c r="A10" s="284" t="s">
        <v>115</v>
      </c>
      <c r="B10" s="271"/>
      <c r="C10" s="272"/>
      <c r="D10" s="273"/>
      <c r="E10" s="272"/>
      <c r="F10" s="273"/>
      <c r="G10" s="272"/>
      <c r="H10" s="273"/>
      <c r="I10" s="272"/>
      <c r="J10" s="273">
        <v>0</v>
      </c>
      <c r="K10" s="274">
        <v>0</v>
      </c>
      <c r="L10" s="283"/>
      <c r="O10" s="276"/>
      <c r="P10" s="277"/>
      <c r="Q10" s="278"/>
    </row>
    <row r="11" spans="1:17" ht="15.95" customHeight="1">
      <c r="A11" s="285" t="s">
        <v>114</v>
      </c>
      <c r="B11" s="271">
        <v>114249</v>
      </c>
      <c r="C11" s="272">
        <v>121885</v>
      </c>
      <c r="D11" s="273">
        <v>113537</v>
      </c>
      <c r="E11" s="272">
        <v>121337</v>
      </c>
      <c r="F11" s="273">
        <v>736</v>
      </c>
      <c r="G11" s="272">
        <v>570</v>
      </c>
      <c r="H11" s="273">
        <v>0</v>
      </c>
      <c r="I11" s="272">
        <v>0</v>
      </c>
      <c r="J11" s="273">
        <v>-24</v>
      </c>
      <c r="K11" s="274">
        <v>-22</v>
      </c>
      <c r="L11" s="283"/>
      <c r="O11" s="276"/>
      <c r="P11" s="277"/>
      <c r="Q11" s="278"/>
    </row>
    <row r="12" spans="1:17" ht="15.95" customHeight="1">
      <c r="A12" s="285" t="s">
        <v>113</v>
      </c>
      <c r="B12" s="271">
        <v>39589</v>
      </c>
      <c r="C12" s="272">
        <v>24476</v>
      </c>
      <c r="D12" s="273">
        <v>0</v>
      </c>
      <c r="E12" s="272">
        <v>0</v>
      </c>
      <c r="F12" s="273">
        <v>39589</v>
      </c>
      <c r="G12" s="272">
        <v>24476</v>
      </c>
      <c r="H12" s="273">
        <v>0</v>
      </c>
      <c r="I12" s="272">
        <v>0</v>
      </c>
      <c r="J12" s="273">
        <v>0</v>
      </c>
      <c r="K12" s="274">
        <v>0</v>
      </c>
      <c r="L12" s="283"/>
      <c r="O12" s="276"/>
      <c r="P12" s="277"/>
      <c r="Q12" s="278"/>
    </row>
    <row r="13" spans="1:17" ht="15.95" customHeight="1">
      <c r="A13" s="285" t="s">
        <v>112</v>
      </c>
      <c r="B13" s="271">
        <v>8546</v>
      </c>
      <c r="C13" s="272">
        <v>8119</v>
      </c>
      <c r="D13" s="273">
        <v>5731</v>
      </c>
      <c r="E13" s="272">
        <v>6206</v>
      </c>
      <c r="F13" s="273">
        <v>3126</v>
      </c>
      <c r="G13" s="272">
        <v>2142</v>
      </c>
      <c r="H13" s="273">
        <v>0</v>
      </c>
      <c r="I13" s="272">
        <v>0</v>
      </c>
      <c r="J13" s="273">
        <v>-311</v>
      </c>
      <c r="K13" s="274">
        <v>-229</v>
      </c>
      <c r="L13" s="283"/>
      <c r="O13" s="276"/>
      <c r="P13" s="277"/>
      <c r="Q13" s="278"/>
    </row>
    <row r="14" spans="1:17" ht="15.95" customHeight="1">
      <c r="A14" s="286" t="s">
        <v>96</v>
      </c>
      <c r="B14" s="279">
        <v>2790</v>
      </c>
      <c r="C14" s="280">
        <v>2601</v>
      </c>
      <c r="D14" s="281">
        <v>2308</v>
      </c>
      <c r="E14" s="280">
        <v>2523</v>
      </c>
      <c r="F14" s="281">
        <v>482</v>
      </c>
      <c r="G14" s="280">
        <v>78</v>
      </c>
      <c r="H14" s="281">
        <v>0</v>
      </c>
      <c r="I14" s="280">
        <v>0</v>
      </c>
      <c r="J14" s="281">
        <v>0</v>
      </c>
      <c r="K14" s="282">
        <v>0</v>
      </c>
      <c r="L14" s="283"/>
      <c r="O14" s="276"/>
      <c r="P14" s="277"/>
      <c r="Q14" s="278"/>
    </row>
    <row r="15" spans="1:17" ht="15.95" customHeight="1">
      <c r="A15" s="284" t="s">
        <v>111</v>
      </c>
      <c r="B15" s="271"/>
      <c r="C15" s="272"/>
      <c r="D15" s="273"/>
      <c r="E15" s="272"/>
      <c r="F15" s="273"/>
      <c r="G15" s="272"/>
      <c r="H15" s="273"/>
      <c r="I15" s="272"/>
      <c r="J15" s="273">
        <v>0</v>
      </c>
      <c r="K15" s="274">
        <v>0</v>
      </c>
      <c r="L15" s="283"/>
      <c r="O15" s="276"/>
      <c r="P15" s="277"/>
      <c r="Q15" s="278"/>
    </row>
    <row r="16" spans="1:17" ht="15.95" customHeight="1">
      <c r="A16" s="285" t="s">
        <v>110</v>
      </c>
      <c r="B16" s="271">
        <v>137897</v>
      </c>
      <c r="C16" s="272">
        <v>128276</v>
      </c>
      <c r="D16" s="273">
        <v>76883</v>
      </c>
      <c r="E16" s="272">
        <v>72671</v>
      </c>
      <c r="F16" s="273">
        <v>61014</v>
      </c>
      <c r="G16" s="272">
        <v>55605</v>
      </c>
      <c r="H16" s="273">
        <v>0</v>
      </c>
      <c r="I16" s="272">
        <v>0</v>
      </c>
      <c r="J16" s="273">
        <v>0</v>
      </c>
      <c r="K16" s="274">
        <v>0</v>
      </c>
      <c r="L16" s="283"/>
      <c r="O16" s="276"/>
      <c r="P16" s="277"/>
      <c r="Q16" s="278"/>
    </row>
    <row r="17" spans="1:17" ht="15.95" customHeight="1">
      <c r="A17" s="287" t="s">
        <v>109</v>
      </c>
      <c r="B17" s="271">
        <v>7265</v>
      </c>
      <c r="C17" s="272">
        <v>7105</v>
      </c>
      <c r="D17" s="273">
        <v>1645</v>
      </c>
      <c r="E17" s="272">
        <v>1856</v>
      </c>
      <c r="F17" s="273">
        <v>5620</v>
      </c>
      <c r="G17" s="272">
        <v>5249</v>
      </c>
      <c r="H17" s="273">
        <v>0</v>
      </c>
      <c r="I17" s="272">
        <v>0</v>
      </c>
      <c r="J17" s="273">
        <v>0</v>
      </c>
      <c r="K17" s="274">
        <v>0</v>
      </c>
      <c r="L17" s="283"/>
      <c r="O17" s="276"/>
      <c r="P17" s="277"/>
      <c r="Q17" s="278"/>
    </row>
    <row r="18" spans="1:17" ht="15.95" customHeight="1">
      <c r="A18" s="287" t="s">
        <v>108</v>
      </c>
      <c r="B18" s="271">
        <v>130632</v>
      </c>
      <c r="C18" s="272">
        <v>121171</v>
      </c>
      <c r="D18" s="273">
        <v>75238</v>
      </c>
      <c r="E18" s="272">
        <v>70815</v>
      </c>
      <c r="F18" s="273">
        <v>55394</v>
      </c>
      <c r="G18" s="272">
        <v>50356</v>
      </c>
      <c r="H18" s="273">
        <v>0</v>
      </c>
      <c r="I18" s="272">
        <v>0</v>
      </c>
      <c r="J18" s="273">
        <v>0</v>
      </c>
      <c r="K18" s="274">
        <v>-1</v>
      </c>
      <c r="L18" s="283"/>
      <c r="O18" s="276"/>
      <c r="P18" s="277"/>
      <c r="Q18" s="278"/>
    </row>
    <row r="19" spans="1:17" ht="15.95" customHeight="1">
      <c r="A19" s="286" t="s">
        <v>107</v>
      </c>
      <c r="B19" s="279">
        <v>3098</v>
      </c>
      <c r="C19" s="280">
        <v>3748</v>
      </c>
      <c r="D19" s="281">
        <v>3098</v>
      </c>
      <c r="E19" s="280">
        <v>3748</v>
      </c>
      <c r="F19" s="281">
        <v>0</v>
      </c>
      <c r="G19" s="280">
        <v>0</v>
      </c>
      <c r="H19" s="281">
        <v>0</v>
      </c>
      <c r="I19" s="280">
        <v>0</v>
      </c>
      <c r="J19" s="281">
        <v>0</v>
      </c>
      <c r="K19" s="282">
        <v>0</v>
      </c>
      <c r="L19" s="283"/>
      <c r="O19" s="276"/>
      <c r="P19" s="277"/>
      <c r="Q19" s="278"/>
    </row>
    <row r="20" spans="1:17" ht="15.95" customHeight="1">
      <c r="A20" s="284" t="s">
        <v>106</v>
      </c>
      <c r="B20" s="288"/>
      <c r="C20" s="272"/>
      <c r="D20" s="273"/>
      <c r="E20" s="272"/>
      <c r="F20" s="273"/>
      <c r="G20" s="272"/>
      <c r="H20" s="273"/>
      <c r="I20" s="272"/>
      <c r="J20" s="273">
        <v>0</v>
      </c>
      <c r="K20" s="274">
        <v>0</v>
      </c>
      <c r="L20" s="283"/>
      <c r="O20" s="276"/>
      <c r="P20" s="277"/>
      <c r="Q20" s="278"/>
    </row>
    <row r="21" spans="1:17" ht="15.95" customHeight="1">
      <c r="A21" s="285" t="s">
        <v>105</v>
      </c>
      <c r="B21" s="271">
        <v>22171.803989</v>
      </c>
      <c r="C21" s="272">
        <v>26367</v>
      </c>
      <c r="D21" s="273">
        <v>15692.382000000001</v>
      </c>
      <c r="E21" s="272">
        <v>20021</v>
      </c>
      <c r="F21" s="273">
        <v>6479.4219890000004</v>
      </c>
      <c r="G21" s="272">
        <v>6346</v>
      </c>
      <c r="H21" s="273">
        <v>0</v>
      </c>
      <c r="I21" s="272">
        <v>0</v>
      </c>
      <c r="J21" s="273"/>
      <c r="K21" s="274">
        <v>0</v>
      </c>
      <c r="L21" s="283"/>
      <c r="O21" s="276"/>
      <c r="P21" s="277"/>
      <c r="Q21" s="278"/>
    </row>
    <row r="22" spans="1:17" ht="15.95" customHeight="1">
      <c r="A22" s="286" t="s">
        <v>104</v>
      </c>
      <c r="B22" s="279">
        <v>509492.19601100002</v>
      </c>
      <c r="C22" s="280">
        <v>513274</v>
      </c>
      <c r="D22" s="281">
        <v>492644.61800000002</v>
      </c>
      <c r="E22" s="280">
        <v>500652</v>
      </c>
      <c r="F22" s="281">
        <v>18839.578010999998</v>
      </c>
      <c r="G22" s="280">
        <v>15500</v>
      </c>
      <c r="H22" s="281">
        <v>0</v>
      </c>
      <c r="I22" s="280">
        <v>0</v>
      </c>
      <c r="J22" s="281">
        <v>-1991.9999999999927</v>
      </c>
      <c r="K22" s="282">
        <v>-2878</v>
      </c>
      <c r="L22" s="283"/>
      <c r="O22" s="276"/>
      <c r="P22" s="277"/>
      <c r="Q22" s="278"/>
    </row>
    <row r="23" spans="1:17" ht="15.95" customHeight="1">
      <c r="A23" s="264" t="s">
        <v>103</v>
      </c>
      <c r="B23" s="271">
        <v>252</v>
      </c>
      <c r="C23" s="272">
        <v>267</v>
      </c>
      <c r="D23" s="273">
        <v>0</v>
      </c>
      <c r="E23" s="272">
        <v>0</v>
      </c>
      <c r="F23" s="273">
        <v>252</v>
      </c>
      <c r="G23" s="272">
        <v>267</v>
      </c>
      <c r="H23" s="273">
        <v>0</v>
      </c>
      <c r="I23" s="272">
        <v>0</v>
      </c>
      <c r="J23" s="273">
        <v>0</v>
      </c>
      <c r="K23" s="274">
        <v>0</v>
      </c>
      <c r="L23" s="283"/>
      <c r="O23" s="276"/>
      <c r="P23" s="277"/>
      <c r="Q23" s="278"/>
    </row>
    <row r="24" spans="1:17" s="290" customFormat="1" ht="15.95" customHeight="1">
      <c r="A24" s="264" t="s">
        <v>102</v>
      </c>
      <c r="B24" s="271">
        <v>1749</v>
      </c>
      <c r="C24" s="272">
        <v>1980</v>
      </c>
      <c r="D24" s="273">
        <v>707</v>
      </c>
      <c r="E24" s="272">
        <v>839</v>
      </c>
      <c r="F24" s="273">
        <v>1028</v>
      </c>
      <c r="G24" s="272">
        <v>1120</v>
      </c>
      <c r="H24" s="273">
        <v>0</v>
      </c>
      <c r="I24" s="272">
        <v>0</v>
      </c>
      <c r="J24" s="273">
        <v>14</v>
      </c>
      <c r="K24" s="274">
        <v>21</v>
      </c>
      <c r="L24" s="289"/>
      <c r="O24" s="291"/>
      <c r="P24" s="277"/>
      <c r="Q24" s="278"/>
    </row>
    <row r="25" spans="1:17" s="290" customFormat="1" ht="15.95" customHeight="1">
      <c r="A25" s="264" t="s">
        <v>77</v>
      </c>
      <c r="B25" s="271">
        <v>1142</v>
      </c>
      <c r="C25" s="272">
        <v>1173</v>
      </c>
      <c r="D25" s="273">
        <v>108</v>
      </c>
      <c r="E25" s="272">
        <v>112</v>
      </c>
      <c r="F25" s="273">
        <v>764</v>
      </c>
      <c r="G25" s="272">
        <v>791</v>
      </c>
      <c r="H25" s="273">
        <v>0</v>
      </c>
      <c r="I25" s="272">
        <v>0</v>
      </c>
      <c r="J25" s="273">
        <v>270</v>
      </c>
      <c r="K25" s="274">
        <v>270</v>
      </c>
      <c r="L25" s="292"/>
      <c r="O25" s="291"/>
      <c r="P25" s="277"/>
      <c r="Q25" s="278"/>
    </row>
    <row r="26" spans="1:17" ht="15.95" customHeight="1">
      <c r="A26" s="264" t="s">
        <v>76</v>
      </c>
      <c r="B26" s="271">
        <v>2446</v>
      </c>
      <c r="C26" s="272">
        <v>2466</v>
      </c>
      <c r="D26" s="273">
        <v>2282</v>
      </c>
      <c r="E26" s="272">
        <v>2291</v>
      </c>
      <c r="F26" s="273">
        <v>164</v>
      </c>
      <c r="G26" s="272">
        <v>176</v>
      </c>
      <c r="H26" s="273">
        <v>0</v>
      </c>
      <c r="I26" s="272">
        <v>0</v>
      </c>
      <c r="J26" s="273">
        <v>0</v>
      </c>
      <c r="K26" s="274">
        <v>-1</v>
      </c>
      <c r="L26" s="293"/>
      <c r="O26" s="276"/>
      <c r="P26" s="277"/>
      <c r="Q26" s="278"/>
    </row>
    <row r="27" spans="1:17" ht="15.95" customHeight="1">
      <c r="A27" s="264" t="s">
        <v>101</v>
      </c>
      <c r="B27" s="271">
        <v>1841</v>
      </c>
      <c r="C27" s="272">
        <v>1879</v>
      </c>
      <c r="D27" s="273">
        <v>1606</v>
      </c>
      <c r="E27" s="272">
        <v>1642</v>
      </c>
      <c r="F27" s="273">
        <v>392</v>
      </c>
      <c r="G27" s="272">
        <v>395</v>
      </c>
      <c r="H27" s="273">
        <v>0</v>
      </c>
      <c r="I27" s="272">
        <v>0</v>
      </c>
      <c r="J27" s="273">
        <v>-157</v>
      </c>
      <c r="K27" s="274">
        <v>-158</v>
      </c>
      <c r="L27" s="293"/>
      <c r="O27" s="276"/>
      <c r="P27" s="277"/>
      <c r="Q27" s="278"/>
    </row>
    <row r="28" spans="1:17" ht="15.95" customHeight="1">
      <c r="A28" s="264" t="s">
        <v>100</v>
      </c>
      <c r="B28" s="271">
        <v>1353</v>
      </c>
      <c r="C28" s="272">
        <v>706</v>
      </c>
      <c r="D28" s="273">
        <v>0</v>
      </c>
      <c r="E28" s="272">
        <v>0</v>
      </c>
      <c r="F28" s="273">
        <v>1353</v>
      </c>
      <c r="G28" s="272">
        <v>706</v>
      </c>
      <c r="H28" s="273">
        <v>0</v>
      </c>
      <c r="I28" s="272">
        <v>0</v>
      </c>
      <c r="J28" s="273">
        <v>0</v>
      </c>
      <c r="K28" s="274">
        <v>0</v>
      </c>
      <c r="L28" s="293"/>
      <c r="O28" s="276"/>
      <c r="P28" s="277"/>
      <c r="Q28" s="278"/>
    </row>
    <row r="29" spans="1:17" ht="15.95" customHeight="1">
      <c r="A29" s="268" t="s">
        <v>99</v>
      </c>
      <c r="B29" s="279">
        <v>156114</v>
      </c>
      <c r="C29" s="280">
        <v>205217</v>
      </c>
      <c r="D29" s="281">
        <v>0</v>
      </c>
      <c r="E29" s="280">
        <v>0</v>
      </c>
      <c r="F29" s="281">
        <v>630</v>
      </c>
      <c r="G29" s="280">
        <v>49498</v>
      </c>
      <c r="H29" s="281">
        <v>155499</v>
      </c>
      <c r="I29" s="280">
        <v>155724</v>
      </c>
      <c r="J29" s="281">
        <v>-15</v>
      </c>
      <c r="K29" s="282">
        <v>-5</v>
      </c>
      <c r="L29" s="293"/>
      <c r="O29" s="276"/>
      <c r="P29" s="277"/>
      <c r="Q29" s="278"/>
    </row>
    <row r="30" spans="1:17" s="290" customFormat="1" ht="15.95" customHeight="1">
      <c r="A30" s="284" t="s">
        <v>98</v>
      </c>
      <c r="B30" s="271"/>
      <c r="C30" s="272"/>
      <c r="D30" s="273"/>
      <c r="E30" s="272"/>
      <c r="F30" s="273"/>
      <c r="G30" s="272"/>
      <c r="H30" s="273"/>
      <c r="I30" s="272"/>
      <c r="J30" s="273">
        <v>0</v>
      </c>
      <c r="K30" s="274">
        <v>0</v>
      </c>
      <c r="L30" s="292"/>
      <c r="O30" s="291"/>
      <c r="P30" s="277"/>
      <c r="Q30" s="278"/>
    </row>
    <row r="31" spans="1:17" s="290" customFormat="1" ht="15.95" customHeight="1">
      <c r="A31" s="285" t="s">
        <v>97</v>
      </c>
      <c r="B31" s="271">
        <v>1380</v>
      </c>
      <c r="C31" s="272">
        <v>1132</v>
      </c>
      <c r="D31" s="273">
        <v>1305</v>
      </c>
      <c r="E31" s="272">
        <v>1035</v>
      </c>
      <c r="F31" s="273">
        <v>51</v>
      </c>
      <c r="G31" s="272">
        <v>75</v>
      </c>
      <c r="H31" s="273">
        <v>0</v>
      </c>
      <c r="I31" s="272">
        <v>0</v>
      </c>
      <c r="J31" s="273">
        <v>24</v>
      </c>
      <c r="K31" s="274">
        <v>22</v>
      </c>
      <c r="L31" s="292"/>
      <c r="O31" s="291"/>
      <c r="P31" s="277"/>
      <c r="Q31" s="278"/>
    </row>
    <row r="32" spans="1:17" s="290" customFormat="1" ht="15.95" customHeight="1">
      <c r="A32" s="285" t="s">
        <v>96</v>
      </c>
      <c r="B32" s="271">
        <v>20190</v>
      </c>
      <c r="C32" s="272">
        <v>21555</v>
      </c>
      <c r="D32" s="273">
        <v>16809</v>
      </c>
      <c r="E32" s="272">
        <v>17511</v>
      </c>
      <c r="F32" s="273">
        <v>4139</v>
      </c>
      <c r="G32" s="272">
        <v>4296</v>
      </c>
      <c r="H32" s="273">
        <v>0</v>
      </c>
      <c r="I32" s="272">
        <v>0</v>
      </c>
      <c r="J32" s="273">
        <v>-758</v>
      </c>
      <c r="K32" s="274">
        <v>-252</v>
      </c>
      <c r="L32" s="292"/>
      <c r="O32" s="291"/>
      <c r="P32" s="277"/>
      <c r="Q32" s="278"/>
    </row>
    <row r="33" spans="1:29" ht="15.95" customHeight="1">
      <c r="A33" s="294" t="s">
        <v>95</v>
      </c>
      <c r="B33" s="295">
        <v>1080624</v>
      </c>
      <c r="C33" s="296">
        <v>1131175</v>
      </c>
      <c r="D33" s="297">
        <v>787644</v>
      </c>
      <c r="E33" s="296">
        <v>815808</v>
      </c>
      <c r="F33" s="297">
        <v>146194</v>
      </c>
      <c r="G33" s="296">
        <v>167473</v>
      </c>
      <c r="H33" s="297">
        <v>155499</v>
      </c>
      <c r="I33" s="296">
        <v>155724</v>
      </c>
      <c r="J33" s="297">
        <v>-8713</v>
      </c>
      <c r="K33" s="298">
        <v>-7830</v>
      </c>
      <c r="L33" s="293"/>
      <c r="O33" s="276"/>
      <c r="P33" s="277"/>
      <c r="Q33" s="278"/>
    </row>
    <row r="34" spans="1:29" s="299" customFormat="1" ht="33" customHeight="1">
      <c r="A34" s="945"/>
      <c r="B34" s="945"/>
      <c r="C34" s="945"/>
      <c r="D34" s="945"/>
      <c r="E34" s="945"/>
      <c r="F34" s="945"/>
      <c r="G34" s="945"/>
      <c r="H34" s="945"/>
      <c r="I34" s="945"/>
      <c r="J34" s="945"/>
      <c r="K34" s="945"/>
      <c r="L34" s="283"/>
    </row>
    <row r="35" spans="1:29" s="299" customFormat="1" ht="15.95" customHeight="1">
      <c r="A35" s="300"/>
      <c r="B35" s="300"/>
      <c r="C35" s="300"/>
      <c r="D35" s="300"/>
      <c r="E35" s="300"/>
      <c r="F35" s="300"/>
      <c r="G35" s="300"/>
      <c r="H35" s="300"/>
      <c r="I35" s="300"/>
      <c r="J35" s="300"/>
      <c r="K35" s="300"/>
      <c r="L35" s="283"/>
    </row>
    <row r="36" spans="1:29" s="283" customFormat="1" ht="15.95" customHeight="1">
      <c r="A36" s="301"/>
      <c r="B36" s="302"/>
      <c r="C36" s="302"/>
      <c r="D36" s="302"/>
      <c r="E36" s="302"/>
      <c r="F36" s="302"/>
      <c r="G36" s="302"/>
      <c r="H36" s="302"/>
      <c r="I36" s="302"/>
      <c r="J36" s="302"/>
      <c r="K36" s="302"/>
    </row>
    <row r="37" spans="1:29" s="260" customFormat="1" ht="15.95" customHeight="1">
      <c r="A37" s="303"/>
      <c r="B37" s="304"/>
      <c r="C37" s="304"/>
      <c r="D37" s="304"/>
      <c r="E37" s="304"/>
      <c r="F37" s="304"/>
      <c r="G37" s="304"/>
      <c r="H37" s="304"/>
      <c r="I37" s="304"/>
      <c r="J37" s="304"/>
      <c r="K37" s="304"/>
      <c r="L37" s="248"/>
      <c r="M37" s="248"/>
      <c r="N37" s="248"/>
      <c r="O37" s="248"/>
      <c r="P37" s="248"/>
      <c r="Q37" s="248"/>
      <c r="R37" s="248"/>
      <c r="S37" s="248"/>
      <c r="T37" s="248"/>
      <c r="U37" s="248"/>
      <c r="V37" s="248"/>
      <c r="W37" s="248"/>
      <c r="X37" s="248"/>
      <c r="Y37" s="248"/>
      <c r="Z37" s="248"/>
      <c r="AA37" s="248"/>
      <c r="AB37" s="248"/>
      <c r="AC37" s="248"/>
    </row>
    <row r="38" spans="1:29" ht="13.5" customHeight="1">
      <c r="A38" s="305"/>
      <c r="B38" s="306"/>
      <c r="C38" s="306"/>
      <c r="D38" s="307"/>
      <c r="E38" s="307"/>
      <c r="F38" s="307"/>
      <c r="G38" s="307"/>
      <c r="H38" s="307"/>
      <c r="I38" s="307"/>
      <c r="J38" s="307"/>
      <c r="K38" s="307"/>
    </row>
    <row r="39" spans="1:29" ht="13.5" customHeight="1">
      <c r="A39" s="305"/>
      <c r="B39" s="306"/>
      <c r="C39" s="307"/>
      <c r="D39" s="307"/>
      <c r="E39" s="307"/>
      <c r="F39" s="307"/>
      <c r="G39" s="307"/>
      <c r="H39" s="307"/>
      <c r="I39" s="307"/>
      <c r="J39" s="307"/>
      <c r="K39" s="307"/>
    </row>
    <row r="40" spans="1:29" ht="13.5" customHeight="1">
      <c r="A40" s="305"/>
      <c r="B40" s="306"/>
      <c r="C40" s="307"/>
      <c r="D40" s="307"/>
      <c r="E40" s="307"/>
      <c r="F40" s="307"/>
      <c r="G40" s="307"/>
      <c r="H40" s="307"/>
      <c r="I40" s="307"/>
      <c r="J40" s="307"/>
      <c r="K40" s="307"/>
    </row>
    <row r="41" spans="1:29" ht="13.5" customHeight="1">
      <c r="A41" s="305"/>
      <c r="B41" s="306"/>
      <c r="C41" s="307"/>
      <c r="D41" s="307"/>
      <c r="E41" s="307"/>
      <c r="F41" s="307"/>
      <c r="G41" s="307"/>
      <c r="H41" s="307"/>
      <c r="I41" s="307"/>
      <c r="J41" s="307"/>
      <c r="K41" s="307"/>
    </row>
    <row r="42" spans="1:29" ht="13.5" customHeight="1">
      <c r="A42" s="305"/>
      <c r="B42" s="306"/>
      <c r="C42" s="307"/>
      <c r="D42" s="307"/>
      <c r="E42" s="307"/>
      <c r="F42" s="307"/>
      <c r="G42" s="307"/>
      <c r="H42" s="307"/>
      <c r="I42" s="307"/>
      <c r="J42" s="307"/>
      <c r="K42" s="307"/>
    </row>
    <row r="43" spans="1:29" ht="13.5" customHeight="1">
      <c r="A43" s="305"/>
      <c r="B43" s="306"/>
      <c r="C43" s="307"/>
      <c r="D43" s="307"/>
      <c r="E43" s="307"/>
      <c r="F43" s="307"/>
      <c r="G43" s="307"/>
      <c r="H43" s="307"/>
      <c r="I43" s="307"/>
      <c r="J43" s="307"/>
      <c r="K43" s="307"/>
    </row>
    <row r="44" spans="1:29" ht="13.5" customHeight="1">
      <c r="A44" s="305"/>
      <c r="B44" s="306"/>
      <c r="C44" s="307"/>
      <c r="D44" s="307"/>
      <c r="E44" s="307"/>
      <c r="F44" s="307"/>
      <c r="G44" s="307"/>
      <c r="H44" s="307"/>
      <c r="I44" s="307"/>
      <c r="J44" s="307"/>
      <c r="K44" s="307"/>
    </row>
    <row r="45" spans="1:29" ht="13.5" customHeight="1">
      <c r="A45" s="308"/>
      <c r="B45" s="306"/>
      <c r="C45" s="306"/>
      <c r="D45" s="306"/>
      <c r="E45" s="306"/>
      <c r="F45" s="306"/>
      <c r="G45" s="306"/>
      <c r="H45" s="306"/>
      <c r="I45" s="306"/>
      <c r="J45" s="306"/>
      <c r="K45" s="306"/>
    </row>
    <row r="46" spans="1:29" ht="13.5" customHeight="1">
      <c r="A46" s="305"/>
      <c r="B46" s="307"/>
      <c r="C46" s="307"/>
      <c r="D46" s="307"/>
      <c r="E46" s="307"/>
      <c r="F46" s="307"/>
      <c r="G46" s="307"/>
      <c r="H46" s="307"/>
      <c r="I46" s="307"/>
      <c r="J46" s="307"/>
      <c r="K46" s="307"/>
    </row>
    <row r="47" spans="1:29" ht="13.5" customHeight="1">
      <c r="A47" s="305"/>
      <c r="B47" s="307"/>
      <c r="C47" s="307"/>
      <c r="D47" s="307"/>
      <c r="E47" s="307"/>
      <c r="F47" s="307"/>
      <c r="G47" s="307"/>
      <c r="H47" s="307"/>
      <c r="I47" s="307"/>
      <c r="J47" s="307"/>
      <c r="K47" s="307"/>
    </row>
    <row r="48" spans="1:29" s="290" customFormat="1" ht="13.5" customHeight="1">
      <c r="A48" s="309"/>
      <c r="B48" s="306"/>
      <c r="C48" s="306"/>
      <c r="D48" s="306"/>
      <c r="E48" s="306"/>
      <c r="F48" s="306"/>
      <c r="G48" s="306"/>
      <c r="H48" s="306"/>
      <c r="I48" s="306"/>
      <c r="J48" s="306"/>
      <c r="K48" s="306"/>
    </row>
    <row r="49" spans="1:11" s="290" customFormat="1" ht="13.5" customHeight="1">
      <c r="A49" s="310"/>
      <c r="B49" s="306"/>
      <c r="C49" s="306"/>
      <c r="D49" s="306"/>
      <c r="E49" s="306"/>
      <c r="F49" s="306"/>
      <c r="G49" s="306"/>
      <c r="H49" s="306"/>
      <c r="I49" s="306"/>
      <c r="J49" s="306"/>
      <c r="K49" s="306"/>
    </row>
    <row r="50" spans="1:11" ht="13.5" customHeight="1">
      <c r="A50" s="305"/>
      <c r="B50" s="307"/>
      <c r="C50" s="307"/>
      <c r="D50" s="307"/>
      <c r="E50" s="307"/>
      <c r="F50" s="307"/>
      <c r="G50" s="307"/>
      <c r="H50" s="307"/>
      <c r="I50" s="307"/>
      <c r="J50" s="307"/>
      <c r="K50" s="307"/>
    </row>
    <row r="51" spans="1:11" ht="13.5" customHeight="1">
      <c r="A51" s="305"/>
      <c r="B51" s="307"/>
      <c r="C51" s="307"/>
      <c r="D51" s="307"/>
      <c r="E51" s="307"/>
      <c r="F51" s="307"/>
      <c r="G51" s="307"/>
      <c r="H51" s="307"/>
      <c r="I51" s="307"/>
      <c r="J51" s="307"/>
      <c r="K51" s="307"/>
    </row>
    <row r="52" spans="1:11" ht="13.5" customHeight="1">
      <c r="A52" s="305"/>
      <c r="B52" s="307"/>
      <c r="C52" s="307"/>
      <c r="D52" s="307"/>
      <c r="E52" s="307"/>
      <c r="F52" s="307"/>
      <c r="G52" s="307"/>
      <c r="H52" s="307"/>
      <c r="I52" s="307"/>
      <c r="J52" s="307"/>
      <c r="K52" s="307"/>
    </row>
    <row r="53" spans="1:11" ht="13.5" customHeight="1">
      <c r="A53" s="305"/>
      <c r="B53" s="307"/>
      <c r="C53" s="307"/>
      <c r="D53" s="307"/>
      <c r="E53" s="307"/>
      <c r="F53" s="307"/>
      <c r="G53" s="307"/>
      <c r="H53" s="307"/>
      <c r="I53" s="307"/>
      <c r="J53" s="307"/>
      <c r="K53" s="307"/>
    </row>
    <row r="54" spans="1:11" ht="13.5" customHeight="1">
      <c r="A54" s="305"/>
      <c r="B54" s="307"/>
      <c r="C54" s="307"/>
      <c r="D54" s="307"/>
      <c r="E54" s="307"/>
      <c r="F54" s="307"/>
      <c r="G54" s="307"/>
      <c r="H54" s="307"/>
      <c r="I54" s="307"/>
      <c r="J54" s="307"/>
      <c r="K54" s="307"/>
    </row>
    <row r="55" spans="1:11" ht="13.5" customHeight="1">
      <c r="A55" s="305"/>
      <c r="B55" s="307"/>
      <c r="C55" s="307"/>
      <c r="D55" s="307"/>
      <c r="E55" s="307"/>
      <c r="F55" s="307"/>
      <c r="G55" s="307"/>
      <c r="H55" s="307"/>
      <c r="I55" s="307"/>
      <c r="J55" s="307"/>
      <c r="K55" s="307"/>
    </row>
    <row r="56" spans="1:11" ht="13.5" customHeight="1">
      <c r="A56" s="305"/>
      <c r="B56" s="307"/>
      <c r="C56" s="307"/>
      <c r="D56" s="307"/>
      <c r="E56" s="307"/>
      <c r="F56" s="307"/>
      <c r="G56" s="307"/>
      <c r="H56" s="307"/>
      <c r="I56" s="307"/>
      <c r="J56" s="307"/>
      <c r="K56" s="307"/>
    </row>
    <row r="57" spans="1:11" ht="13.5" customHeight="1">
      <c r="A57" s="305"/>
      <c r="B57" s="307"/>
      <c r="C57" s="307"/>
      <c r="D57" s="307"/>
      <c r="E57" s="307"/>
      <c r="F57" s="307"/>
      <c r="G57" s="307"/>
      <c r="H57" s="307"/>
      <c r="I57" s="307"/>
      <c r="J57" s="307"/>
      <c r="K57" s="307"/>
    </row>
    <row r="58" spans="1:11" s="290" customFormat="1" ht="13.5" customHeight="1">
      <c r="A58" s="308"/>
      <c r="B58" s="306"/>
      <c r="C58" s="306"/>
      <c r="D58" s="306"/>
      <c r="E58" s="306"/>
      <c r="F58" s="306"/>
      <c r="G58" s="306"/>
      <c r="H58" s="306"/>
      <c r="I58" s="306"/>
      <c r="J58" s="306"/>
      <c r="K58" s="306"/>
    </row>
    <row r="59" spans="1:11" s="290" customFormat="1" ht="13.5" customHeight="1">
      <c r="A59" s="308"/>
      <c r="B59" s="306"/>
      <c r="C59" s="306"/>
      <c r="D59" s="306"/>
      <c r="E59" s="306"/>
      <c r="F59" s="306"/>
      <c r="G59" s="306"/>
      <c r="H59" s="306"/>
      <c r="I59" s="306"/>
      <c r="J59" s="306"/>
      <c r="K59" s="306"/>
    </row>
    <row r="60" spans="1:11" ht="13.5" customHeight="1">
      <c r="A60" s="266"/>
      <c r="B60" s="311"/>
      <c r="C60" s="311"/>
      <c r="D60" s="311"/>
      <c r="E60" s="311"/>
      <c r="F60" s="312"/>
      <c r="G60" s="312"/>
      <c r="H60" s="312"/>
      <c r="I60" s="312"/>
      <c r="J60" s="266"/>
      <c r="K60" s="266"/>
    </row>
    <row r="61" spans="1:11" ht="13.5" customHeight="1">
      <c r="A61" s="313"/>
      <c r="B61" s="311"/>
      <c r="C61" s="311"/>
      <c r="D61" s="311"/>
      <c r="E61" s="311"/>
      <c r="F61" s="312"/>
      <c r="G61" s="312"/>
      <c r="H61" s="312"/>
      <c r="I61" s="312"/>
    </row>
    <row r="62" spans="1:11" ht="13.5" customHeight="1">
      <c r="A62" s="314"/>
      <c r="B62" s="315"/>
      <c r="C62" s="315"/>
      <c r="D62" s="315"/>
      <c r="E62" s="315"/>
      <c r="F62" s="315"/>
      <c r="G62" s="315"/>
      <c r="H62" s="315"/>
      <c r="I62" s="315"/>
      <c r="J62" s="315"/>
      <c r="K62" s="315"/>
    </row>
    <row r="63" spans="1:11" ht="13.5" customHeight="1">
      <c r="A63" s="266"/>
      <c r="B63" s="941"/>
      <c r="C63" s="941"/>
      <c r="D63" s="316"/>
      <c r="E63" s="316"/>
      <c r="F63" s="941"/>
      <c r="G63" s="941"/>
      <c r="H63" s="316"/>
      <c r="I63" s="316"/>
      <c r="J63" s="941"/>
      <c r="K63" s="941"/>
    </row>
    <row r="64" spans="1:11" ht="13.5" customHeight="1">
      <c r="A64" s="265"/>
      <c r="B64" s="317"/>
      <c r="C64" s="318"/>
      <c r="D64" s="318"/>
      <c r="E64" s="318"/>
      <c r="F64" s="317"/>
      <c r="G64" s="318"/>
      <c r="H64" s="318"/>
      <c r="I64" s="318"/>
      <c r="J64" s="317"/>
      <c r="K64" s="318"/>
    </row>
    <row r="65" spans="1:11" ht="13.5" customHeight="1">
      <c r="A65" s="265"/>
      <c r="B65" s="311"/>
      <c r="C65" s="311"/>
      <c r="D65" s="311"/>
      <c r="E65" s="311"/>
      <c r="F65" s="311"/>
      <c r="G65" s="311"/>
      <c r="H65" s="311"/>
      <c r="I65" s="311"/>
      <c r="J65" s="311"/>
      <c r="K65" s="311"/>
    </row>
    <row r="66" spans="1:11" ht="13.5" customHeight="1">
      <c r="A66" s="265"/>
      <c r="B66" s="311"/>
      <c r="C66" s="311"/>
      <c r="D66" s="311"/>
      <c r="E66" s="311"/>
      <c r="F66" s="311"/>
      <c r="G66" s="311"/>
      <c r="H66" s="311"/>
      <c r="I66" s="311"/>
      <c r="J66" s="311"/>
      <c r="K66" s="311"/>
    </row>
    <row r="67" spans="1:11" ht="13.5" customHeight="1">
      <c r="A67" s="265"/>
      <c r="B67" s="311"/>
      <c r="C67" s="311"/>
      <c r="D67" s="311"/>
      <c r="E67" s="311"/>
      <c r="F67" s="311"/>
      <c r="G67" s="311"/>
      <c r="H67" s="311"/>
      <c r="I67" s="311"/>
      <c r="J67" s="311"/>
      <c r="K67" s="311"/>
    </row>
    <row r="68" spans="1:11" ht="13.5" customHeight="1">
      <c r="A68" s="265"/>
      <c r="B68" s="311"/>
      <c r="C68" s="311"/>
      <c r="D68" s="311"/>
      <c r="E68" s="311"/>
      <c r="F68" s="311"/>
      <c r="G68" s="311"/>
      <c r="H68" s="311"/>
      <c r="I68" s="311"/>
      <c r="J68" s="311"/>
      <c r="K68" s="311"/>
    </row>
    <row r="69" spans="1:11" ht="13.5" customHeight="1">
      <c r="A69" s="265"/>
      <c r="B69" s="311"/>
      <c r="C69" s="311"/>
      <c r="D69" s="311"/>
      <c r="E69" s="311"/>
      <c r="F69" s="311"/>
      <c r="G69" s="311"/>
      <c r="H69" s="311"/>
      <c r="I69" s="311"/>
      <c r="J69" s="311"/>
      <c r="K69" s="311"/>
    </row>
    <row r="70" spans="1:11" ht="13.5" customHeight="1">
      <c r="A70" s="265"/>
      <c r="B70" s="311"/>
      <c r="C70" s="311"/>
      <c r="D70" s="311"/>
      <c r="E70" s="311"/>
      <c r="F70" s="311"/>
      <c r="G70" s="311"/>
      <c r="H70" s="311"/>
      <c r="I70" s="311"/>
      <c r="J70" s="311"/>
      <c r="K70" s="311"/>
    </row>
    <row r="71" spans="1:11" ht="13.5" customHeight="1">
      <c r="A71" s="265"/>
      <c r="B71" s="311"/>
      <c r="C71" s="311"/>
      <c r="D71" s="311"/>
      <c r="E71" s="311"/>
      <c r="F71" s="311"/>
      <c r="G71" s="311"/>
      <c r="H71" s="311"/>
      <c r="I71" s="311"/>
      <c r="J71" s="311"/>
      <c r="K71" s="311"/>
    </row>
    <row r="72" spans="1:11" ht="13.5" customHeight="1"/>
    <row r="73" spans="1:11" ht="13.5" customHeight="1"/>
    <row r="74" spans="1:11" ht="13.5" customHeight="1"/>
  </sheetData>
  <mergeCells count="9">
    <mergeCell ref="B63:C63"/>
    <mergeCell ref="F63:G63"/>
    <mergeCell ref="J63:K63"/>
    <mergeCell ref="B6:C6"/>
    <mergeCell ref="D6:E6"/>
    <mergeCell ref="F6:G6"/>
    <mergeCell ref="H6:I6"/>
    <mergeCell ref="J6:K6"/>
    <mergeCell ref="A34:K34"/>
  </mergeCells>
  <pageMargins left="0.55118110236220497" right="0.35433070866141703" top="0.59055118110236204" bottom="0.98425196850393704" header="0.118110236220472" footer="0.511811023622047"/>
  <pageSetup paperSize="9" scale="74"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XFB47"/>
  <sheetViews>
    <sheetView showGridLines="0" showZeros="0" view="pageBreakPreview" zoomScale="70" zoomScaleNormal="70" zoomScaleSheetLayoutView="70" workbookViewId="0">
      <selection activeCell="N10" sqref="N10"/>
    </sheetView>
  </sheetViews>
  <sheetFormatPr defaultColWidth="9.140625" defaultRowHeight="12.75"/>
  <cols>
    <col min="1" max="1" width="62.140625" style="275" customWidth="1"/>
    <col min="2" max="2" width="14.7109375" style="319" customWidth="1"/>
    <col min="3" max="3" width="12.28515625" style="319" customWidth="1"/>
    <col min="4" max="4" width="14.7109375" style="319" customWidth="1"/>
    <col min="5" max="5" width="12.28515625" style="319" customWidth="1"/>
    <col min="6" max="6" width="14.7109375" style="319" customWidth="1"/>
    <col min="7" max="7" width="12.28515625" style="319" customWidth="1"/>
    <col min="8" max="8" width="14.7109375" style="275" customWidth="1"/>
    <col min="9" max="9" width="11.85546875" style="275" customWidth="1"/>
    <col min="10" max="10" width="13.140625" style="275" customWidth="1"/>
    <col min="11" max="11" width="12.7109375" style="266" customWidth="1"/>
    <col min="12" max="13" width="9.140625" style="275"/>
    <col min="14" max="14" width="9.140625" style="250"/>
    <col min="15" max="16384" width="9.140625" style="275"/>
  </cols>
  <sheetData>
    <row r="1" spans="1:16" s="248" customFormat="1" ht="50.1" customHeight="1">
      <c r="A1" s="247"/>
      <c r="J1" s="264"/>
    </row>
    <row r="2" spans="1:16" s="250" customFormat="1" ht="39.950000000000003" customHeight="1">
      <c r="A2" s="249" t="s">
        <v>147</v>
      </c>
      <c r="C2" s="251"/>
      <c r="D2" s="251"/>
      <c r="I2" s="252"/>
      <c r="J2" s="252"/>
      <c r="K2" s="893"/>
    </row>
    <row r="3" spans="1:16" s="250" customFormat="1" ht="2.1" customHeight="1">
      <c r="A3" s="253"/>
      <c r="B3" s="254"/>
      <c r="C3" s="255"/>
      <c r="D3" s="255"/>
      <c r="E3" s="254"/>
      <c r="F3" s="254"/>
      <c r="G3" s="254"/>
      <c r="H3" s="254"/>
      <c r="I3" s="256"/>
      <c r="J3" s="256"/>
      <c r="K3" s="894"/>
    </row>
    <row r="4" spans="1:16" s="260" customFormat="1" ht="20.100000000000001" customHeight="1">
      <c r="A4" s="257"/>
      <c r="B4" s="257"/>
      <c r="C4" s="257"/>
      <c r="D4" s="257"/>
      <c r="E4" s="258"/>
      <c r="F4" s="258"/>
      <c r="G4" s="258"/>
      <c r="H4" s="258"/>
      <c r="I4" s="258"/>
      <c r="J4" s="258"/>
      <c r="K4" s="257"/>
    </row>
    <row r="5" spans="1:16" s="260" customFormat="1" ht="20.100000000000001" customHeight="1">
      <c r="A5" s="261" t="s">
        <v>146</v>
      </c>
      <c r="B5" s="262"/>
      <c r="C5" s="262"/>
      <c r="D5" s="262"/>
      <c r="E5" s="263"/>
      <c r="F5" s="263"/>
      <c r="G5" s="263"/>
      <c r="H5" s="263"/>
      <c r="I5" s="263"/>
      <c r="J5" s="263"/>
      <c r="K5" s="262"/>
    </row>
    <row r="6" spans="1:16" s="266" customFormat="1" ht="15.95" customHeight="1">
      <c r="A6" s="264"/>
      <c r="B6" s="942" t="s">
        <v>118</v>
      </c>
      <c r="C6" s="943"/>
      <c r="D6" s="944" t="s">
        <v>301</v>
      </c>
      <c r="E6" s="943"/>
      <c r="F6" s="944" t="str">
        <f>'1.2 Group Bal Sheet Ass GSS '!F6:G6</f>
        <v>ING Insurance</v>
      </c>
      <c r="G6" s="943"/>
      <c r="H6" s="944" t="s">
        <v>259</v>
      </c>
      <c r="I6" s="943"/>
      <c r="J6" s="944" t="s">
        <v>523</v>
      </c>
      <c r="K6" s="944"/>
      <c r="N6" s="251"/>
    </row>
    <row r="7" spans="1:16" s="266" customFormat="1" ht="15.95" customHeight="1">
      <c r="A7" s="268" t="s">
        <v>85</v>
      </c>
      <c r="B7" s="269" t="str">
        <f>'1.2 Group Bal Sheet Ass GSS '!B7</f>
        <v>31 Dec 2013</v>
      </c>
      <c r="C7" s="270" t="str">
        <f>'1.2 Group Bal Sheet Ass GSS '!C7</f>
        <v>30 Sep 2013</v>
      </c>
      <c r="D7" s="269" t="str">
        <f>$B$7</f>
        <v>31 Dec 2013</v>
      </c>
      <c r="E7" s="270" t="str">
        <f>$C$7</f>
        <v>30 Sep 2013</v>
      </c>
      <c r="F7" s="269" t="str">
        <f>$B$7</f>
        <v>31 Dec 2013</v>
      </c>
      <c r="G7" s="270" t="str">
        <f>$C$7</f>
        <v>30 Sep 2013</v>
      </c>
      <c r="H7" s="269" t="str">
        <f>$B$7</f>
        <v>31 Dec 2013</v>
      </c>
      <c r="I7" s="270" t="str">
        <f>$C$7</f>
        <v>30 Sep 2013</v>
      </c>
      <c r="J7" s="269" t="str">
        <f>$B$7</f>
        <v>31 Dec 2013</v>
      </c>
      <c r="K7" s="895" t="str">
        <f>$C$7</f>
        <v>30 Sep 2013</v>
      </c>
      <c r="N7" s="251"/>
    </row>
    <row r="8" spans="1:16" ht="15.95" customHeight="1">
      <c r="A8" s="264" t="s">
        <v>145</v>
      </c>
      <c r="B8" s="271">
        <v>45941</v>
      </c>
      <c r="C8" s="272">
        <v>49554</v>
      </c>
      <c r="D8" s="271">
        <v>32805</v>
      </c>
      <c r="E8" s="272">
        <v>35073</v>
      </c>
      <c r="F8" s="271">
        <v>14291</v>
      </c>
      <c r="G8" s="272">
        <v>14973</v>
      </c>
      <c r="H8" s="271">
        <v>9706</v>
      </c>
      <c r="I8" s="272">
        <v>9669</v>
      </c>
      <c r="J8" s="271">
        <v>-10861</v>
      </c>
      <c r="K8" s="274">
        <v>-10161</v>
      </c>
      <c r="O8" s="277"/>
      <c r="P8" s="320"/>
    </row>
    <row r="9" spans="1:16" ht="15.95" customHeight="1">
      <c r="A9" s="264" t="s">
        <v>8</v>
      </c>
      <c r="B9" s="271">
        <v>5402</v>
      </c>
      <c r="C9" s="272">
        <v>3946</v>
      </c>
      <c r="D9" s="271">
        <v>955</v>
      </c>
      <c r="E9" s="272">
        <v>921</v>
      </c>
      <c r="F9" s="271">
        <v>68</v>
      </c>
      <c r="G9" s="272">
        <v>65</v>
      </c>
      <c r="H9" s="271">
        <v>185</v>
      </c>
      <c r="I9" s="272">
        <v>182</v>
      </c>
      <c r="J9" s="271">
        <v>4194</v>
      </c>
      <c r="K9" s="274">
        <v>2778</v>
      </c>
      <c r="O9" s="277"/>
      <c r="P9" s="320"/>
    </row>
    <row r="10" spans="1:16" ht="15.95" customHeight="1">
      <c r="A10" s="264" t="s">
        <v>144</v>
      </c>
      <c r="B10" s="271">
        <v>1500</v>
      </c>
      <c r="C10" s="272">
        <v>2250</v>
      </c>
      <c r="D10" s="271">
        <v>0</v>
      </c>
      <c r="E10" s="272">
        <v>0</v>
      </c>
      <c r="F10" s="271">
        <v>0</v>
      </c>
      <c r="G10" s="272">
        <v>0</v>
      </c>
      <c r="H10" s="271">
        <v>0</v>
      </c>
      <c r="I10" s="272">
        <v>0</v>
      </c>
      <c r="J10" s="271">
        <v>1500</v>
      </c>
      <c r="K10" s="274">
        <v>2250</v>
      </c>
      <c r="O10" s="277"/>
      <c r="P10" s="320"/>
    </row>
    <row r="11" spans="1:16" s="290" customFormat="1" ht="15.95" customHeight="1">
      <c r="A11" s="321" t="s">
        <v>143</v>
      </c>
      <c r="B11" s="322">
        <v>52843</v>
      </c>
      <c r="C11" s="323">
        <v>55750</v>
      </c>
      <c r="D11" s="322">
        <v>33760</v>
      </c>
      <c r="E11" s="323">
        <v>35994</v>
      </c>
      <c r="F11" s="322">
        <v>14358</v>
      </c>
      <c r="G11" s="323">
        <v>15038</v>
      </c>
      <c r="H11" s="322">
        <v>9891</v>
      </c>
      <c r="I11" s="323">
        <v>9851</v>
      </c>
      <c r="J11" s="322">
        <v>-5166</v>
      </c>
      <c r="K11" s="896">
        <v>-5133</v>
      </c>
      <c r="N11" s="324"/>
      <c r="O11" s="277"/>
      <c r="P11" s="320"/>
    </row>
    <row r="12" spans="1:16" ht="15.95" customHeight="1">
      <c r="A12" s="264" t="s">
        <v>142</v>
      </c>
      <c r="B12" s="271">
        <v>6889</v>
      </c>
      <c r="C12" s="272">
        <v>8463</v>
      </c>
      <c r="D12" s="271">
        <v>14776</v>
      </c>
      <c r="E12" s="272">
        <v>16617</v>
      </c>
      <c r="F12" s="271">
        <v>2892</v>
      </c>
      <c r="G12" s="272">
        <v>2894</v>
      </c>
      <c r="H12" s="271">
        <v>0</v>
      </c>
      <c r="I12" s="272">
        <v>0</v>
      </c>
      <c r="J12" s="271">
        <v>-10779</v>
      </c>
      <c r="K12" s="274">
        <v>-11048</v>
      </c>
      <c r="O12" s="277"/>
      <c r="P12" s="320"/>
    </row>
    <row r="13" spans="1:16" ht="15.95" customHeight="1">
      <c r="A13" s="264" t="s">
        <v>141</v>
      </c>
      <c r="B13" s="271">
        <v>127727</v>
      </c>
      <c r="C13" s="272">
        <v>137405</v>
      </c>
      <c r="D13" s="271">
        <v>122299</v>
      </c>
      <c r="E13" s="272">
        <v>131697</v>
      </c>
      <c r="F13" s="271">
        <v>0</v>
      </c>
      <c r="G13" s="272">
        <v>270</v>
      </c>
      <c r="H13" s="271">
        <v>0</v>
      </c>
      <c r="I13" s="272">
        <v>0</v>
      </c>
      <c r="J13" s="271">
        <v>5428</v>
      </c>
      <c r="K13" s="274">
        <v>5438</v>
      </c>
      <c r="O13" s="277"/>
      <c r="P13" s="320"/>
    </row>
    <row r="14" spans="1:16" ht="15.95" customHeight="1">
      <c r="A14" s="268" t="s">
        <v>140</v>
      </c>
      <c r="B14" s="279">
        <v>13706</v>
      </c>
      <c r="C14" s="280">
        <v>13159</v>
      </c>
      <c r="D14" s="279">
        <v>0</v>
      </c>
      <c r="E14" s="280">
        <v>0</v>
      </c>
      <c r="F14" s="279">
        <v>4817</v>
      </c>
      <c r="G14" s="280">
        <v>4675</v>
      </c>
      <c r="H14" s="279">
        <v>0</v>
      </c>
      <c r="I14" s="280">
        <v>0</v>
      </c>
      <c r="J14" s="279">
        <v>8889</v>
      </c>
      <c r="K14" s="282">
        <v>8484</v>
      </c>
      <c r="O14" s="277"/>
      <c r="P14" s="320"/>
    </row>
    <row r="15" spans="1:16" ht="15.95" customHeight="1">
      <c r="A15" s="284" t="s">
        <v>139</v>
      </c>
      <c r="B15" s="271"/>
      <c r="C15" s="272"/>
      <c r="D15" s="271"/>
      <c r="E15" s="272"/>
      <c r="F15" s="271"/>
      <c r="G15" s="272"/>
      <c r="H15" s="271"/>
      <c r="I15" s="272"/>
      <c r="J15" s="271">
        <v>0</v>
      </c>
      <c r="K15" s="274">
        <v>0</v>
      </c>
      <c r="O15" s="277"/>
      <c r="P15" s="320"/>
    </row>
    <row r="16" spans="1:16" ht="15.95" customHeight="1">
      <c r="A16" s="287" t="s">
        <v>138</v>
      </c>
      <c r="B16" s="271">
        <v>67481</v>
      </c>
      <c r="C16" s="272">
        <v>59925</v>
      </c>
      <c r="D16" s="271">
        <v>0</v>
      </c>
      <c r="E16" s="272">
        <v>0</v>
      </c>
      <c r="F16" s="271">
        <v>67481</v>
      </c>
      <c r="G16" s="272">
        <v>59925</v>
      </c>
      <c r="H16" s="271">
        <v>0</v>
      </c>
      <c r="I16" s="272">
        <v>0</v>
      </c>
      <c r="J16" s="271">
        <v>0</v>
      </c>
      <c r="K16" s="274">
        <v>0</v>
      </c>
      <c r="O16" s="277"/>
      <c r="P16" s="320"/>
    </row>
    <row r="17" spans="1:16" ht="15.95" customHeight="1">
      <c r="A17" s="287" t="s">
        <v>137</v>
      </c>
      <c r="B17" s="271">
        <v>38087</v>
      </c>
      <c r="C17" s="272">
        <v>22950</v>
      </c>
      <c r="D17" s="271">
        <v>0</v>
      </c>
      <c r="E17" s="272">
        <v>0</v>
      </c>
      <c r="F17" s="271">
        <v>38087</v>
      </c>
      <c r="G17" s="272">
        <v>22950</v>
      </c>
      <c r="H17" s="271">
        <v>0</v>
      </c>
      <c r="I17" s="272">
        <v>0</v>
      </c>
      <c r="J17" s="271">
        <v>0</v>
      </c>
      <c r="K17" s="274">
        <v>0</v>
      </c>
      <c r="O17" s="277"/>
      <c r="P17" s="320"/>
    </row>
    <row r="18" spans="1:16" ht="15.95" customHeight="1">
      <c r="A18" s="287" t="s">
        <v>136</v>
      </c>
      <c r="B18" s="271">
        <v>269</v>
      </c>
      <c r="C18" s="272">
        <v>419</v>
      </c>
      <c r="D18" s="271">
        <v>0</v>
      </c>
      <c r="E18" s="272">
        <v>0</v>
      </c>
      <c r="F18" s="271">
        <v>269</v>
      </c>
      <c r="G18" s="272">
        <v>419</v>
      </c>
      <c r="H18" s="271">
        <v>0</v>
      </c>
      <c r="I18" s="272">
        <v>0</v>
      </c>
      <c r="J18" s="271">
        <v>0</v>
      </c>
      <c r="K18" s="274">
        <v>0</v>
      </c>
      <c r="O18" s="277"/>
      <c r="P18" s="320"/>
    </row>
    <row r="19" spans="1:16" ht="15.95" customHeight="1">
      <c r="A19" s="287" t="s">
        <v>135</v>
      </c>
      <c r="B19" s="271">
        <v>3315</v>
      </c>
      <c r="C19" s="272">
        <v>3307</v>
      </c>
      <c r="D19" s="271">
        <v>0</v>
      </c>
      <c r="E19" s="272">
        <v>0</v>
      </c>
      <c r="F19" s="271">
        <v>3315</v>
      </c>
      <c r="G19" s="272">
        <v>3307</v>
      </c>
      <c r="H19" s="271">
        <v>0</v>
      </c>
      <c r="I19" s="272">
        <v>0</v>
      </c>
      <c r="J19" s="271">
        <v>0</v>
      </c>
      <c r="K19" s="274">
        <v>0</v>
      </c>
      <c r="O19" s="277"/>
      <c r="P19" s="320"/>
    </row>
    <row r="20" spans="1:16" ht="15.95" customHeight="1">
      <c r="A20" s="287" t="s">
        <v>134</v>
      </c>
      <c r="B20" s="271">
        <v>810</v>
      </c>
      <c r="C20" s="272">
        <v>811</v>
      </c>
      <c r="D20" s="271">
        <v>0</v>
      </c>
      <c r="E20" s="272">
        <v>0</v>
      </c>
      <c r="F20" s="271">
        <v>810</v>
      </c>
      <c r="G20" s="272">
        <v>811</v>
      </c>
      <c r="H20" s="271">
        <v>0</v>
      </c>
      <c r="I20" s="272">
        <v>0</v>
      </c>
      <c r="J20" s="271">
        <v>0</v>
      </c>
      <c r="K20" s="274">
        <v>0</v>
      </c>
      <c r="O20" s="277"/>
      <c r="P20" s="320"/>
    </row>
    <row r="21" spans="1:16" ht="15.95" customHeight="1">
      <c r="A21" s="325" t="s">
        <v>133</v>
      </c>
      <c r="B21" s="279">
        <v>1588</v>
      </c>
      <c r="C21" s="280">
        <v>1620</v>
      </c>
      <c r="D21" s="279">
        <v>0</v>
      </c>
      <c r="E21" s="280">
        <v>0</v>
      </c>
      <c r="F21" s="279">
        <v>1588</v>
      </c>
      <c r="G21" s="280">
        <v>1620</v>
      </c>
      <c r="H21" s="279">
        <v>0</v>
      </c>
      <c r="I21" s="280">
        <v>0</v>
      </c>
      <c r="J21" s="279">
        <v>0</v>
      </c>
      <c r="K21" s="282">
        <v>0</v>
      </c>
      <c r="O21" s="277"/>
      <c r="P21" s="320"/>
    </row>
    <row r="22" spans="1:16" s="290" customFormat="1" ht="15.95" customHeight="1">
      <c r="A22" s="321" t="s">
        <v>132</v>
      </c>
      <c r="B22" s="322">
        <v>111551</v>
      </c>
      <c r="C22" s="323">
        <v>89031</v>
      </c>
      <c r="D22" s="322">
        <v>0</v>
      </c>
      <c r="E22" s="323">
        <v>0</v>
      </c>
      <c r="F22" s="322">
        <v>111551</v>
      </c>
      <c r="G22" s="323">
        <v>89031</v>
      </c>
      <c r="H22" s="322">
        <v>0</v>
      </c>
      <c r="I22" s="323">
        <v>0</v>
      </c>
      <c r="J22" s="322">
        <v>0</v>
      </c>
      <c r="K22" s="896">
        <v>0</v>
      </c>
      <c r="N22" s="324"/>
      <c r="O22" s="277"/>
      <c r="P22" s="320"/>
    </row>
    <row r="23" spans="1:16" ht="15.95" customHeight="1">
      <c r="A23" s="264" t="s">
        <v>131</v>
      </c>
      <c r="B23" s="271">
        <v>27257</v>
      </c>
      <c r="C23" s="272">
        <v>32038</v>
      </c>
      <c r="D23" s="271">
        <v>27257</v>
      </c>
      <c r="E23" s="272">
        <v>32038</v>
      </c>
      <c r="F23" s="271">
        <v>0</v>
      </c>
      <c r="G23" s="272">
        <v>0</v>
      </c>
      <c r="H23" s="271">
        <v>0</v>
      </c>
      <c r="I23" s="272">
        <v>0</v>
      </c>
      <c r="J23" s="271">
        <v>0</v>
      </c>
      <c r="K23" s="274">
        <v>0</v>
      </c>
      <c r="O23" s="277"/>
      <c r="P23" s="320"/>
    </row>
    <row r="24" spans="1:16" ht="15.95" customHeight="1">
      <c r="A24" s="268" t="s">
        <v>130</v>
      </c>
      <c r="B24" s="279">
        <v>474320</v>
      </c>
      <c r="C24" s="280">
        <v>478041</v>
      </c>
      <c r="D24" s="279">
        <v>474783</v>
      </c>
      <c r="E24" s="280">
        <v>478692</v>
      </c>
      <c r="F24" s="279">
        <v>5769</v>
      </c>
      <c r="G24" s="280">
        <v>4962</v>
      </c>
      <c r="H24" s="279">
        <v>0</v>
      </c>
      <c r="I24" s="280">
        <v>0</v>
      </c>
      <c r="J24" s="279">
        <v>-6232</v>
      </c>
      <c r="K24" s="282">
        <v>-5613</v>
      </c>
      <c r="O24" s="277"/>
      <c r="P24" s="320"/>
    </row>
    <row r="25" spans="1:16" ht="15.95" customHeight="1">
      <c r="A25" s="284" t="s">
        <v>129</v>
      </c>
      <c r="B25" s="271"/>
      <c r="C25" s="272"/>
      <c r="D25" s="271"/>
      <c r="E25" s="272"/>
      <c r="F25" s="271"/>
      <c r="G25" s="272"/>
      <c r="H25" s="271"/>
      <c r="I25" s="272"/>
      <c r="J25" s="271">
        <v>0</v>
      </c>
      <c r="K25" s="274">
        <v>0</v>
      </c>
      <c r="O25" s="277"/>
      <c r="P25" s="320"/>
    </row>
    <row r="26" spans="1:16" ht="15.95" customHeight="1">
      <c r="A26" s="326" t="s">
        <v>128</v>
      </c>
      <c r="B26" s="271">
        <v>73491</v>
      </c>
      <c r="C26" s="272">
        <v>79730</v>
      </c>
      <c r="D26" s="271">
        <v>73491</v>
      </c>
      <c r="E26" s="272">
        <v>79730</v>
      </c>
      <c r="F26" s="271">
        <v>0</v>
      </c>
      <c r="G26" s="272">
        <v>0</v>
      </c>
      <c r="H26" s="271">
        <v>0</v>
      </c>
      <c r="I26" s="272">
        <v>0</v>
      </c>
      <c r="J26" s="271">
        <v>0</v>
      </c>
      <c r="K26" s="274">
        <v>0</v>
      </c>
      <c r="O26" s="277"/>
      <c r="P26" s="320"/>
    </row>
    <row r="27" spans="1:16" ht="15.95" customHeight="1">
      <c r="A27" s="326" t="s">
        <v>127</v>
      </c>
      <c r="B27" s="271">
        <v>11156</v>
      </c>
      <c r="C27" s="272">
        <v>11552</v>
      </c>
      <c r="D27" s="271">
        <v>9676</v>
      </c>
      <c r="E27" s="272">
        <v>11099</v>
      </c>
      <c r="F27" s="271">
        <v>1843</v>
      </c>
      <c r="G27" s="272">
        <v>719</v>
      </c>
      <c r="H27" s="271">
        <v>0</v>
      </c>
      <c r="I27" s="272">
        <v>0</v>
      </c>
      <c r="J27" s="271">
        <v>-363</v>
      </c>
      <c r="K27" s="274">
        <v>-266</v>
      </c>
      <c r="O27" s="277"/>
      <c r="P27" s="320"/>
    </row>
    <row r="28" spans="1:16" ht="15.95" customHeight="1">
      <c r="A28" s="326" t="s">
        <v>126</v>
      </c>
      <c r="B28" s="271">
        <v>13855</v>
      </c>
      <c r="C28" s="272">
        <v>12866</v>
      </c>
      <c r="D28" s="271">
        <v>13855</v>
      </c>
      <c r="E28" s="272">
        <v>12866</v>
      </c>
      <c r="F28" s="271">
        <v>0</v>
      </c>
      <c r="G28" s="272">
        <v>0</v>
      </c>
      <c r="H28" s="271">
        <v>0</v>
      </c>
      <c r="I28" s="272">
        <v>0</v>
      </c>
      <c r="J28" s="271">
        <v>0</v>
      </c>
      <c r="K28" s="274">
        <v>0</v>
      </c>
      <c r="O28" s="277"/>
      <c r="P28" s="320"/>
    </row>
    <row r="29" spans="1:16" s="290" customFormat="1" ht="15.95" customHeight="1">
      <c r="A29" s="327" t="s">
        <v>125</v>
      </c>
      <c r="B29" s="328">
        <v>146142</v>
      </c>
      <c r="C29" s="329">
        <v>191160</v>
      </c>
      <c r="D29" s="328">
        <v>0</v>
      </c>
      <c r="E29" s="329">
        <v>0</v>
      </c>
      <c r="F29" s="328">
        <v>466</v>
      </c>
      <c r="G29" s="329">
        <v>45200</v>
      </c>
      <c r="H29" s="328">
        <v>145608</v>
      </c>
      <c r="I29" s="329">
        <v>145873</v>
      </c>
      <c r="J29" s="328">
        <v>68</v>
      </c>
      <c r="K29" s="897">
        <v>87</v>
      </c>
      <c r="N29" s="324"/>
      <c r="O29" s="277"/>
      <c r="P29" s="320"/>
    </row>
    <row r="30" spans="1:16" ht="15.95" customHeight="1">
      <c r="A30" s="284" t="s">
        <v>124</v>
      </c>
      <c r="B30" s="271"/>
      <c r="C30" s="272"/>
      <c r="D30" s="271"/>
      <c r="E30" s="272"/>
      <c r="F30" s="271"/>
      <c r="G30" s="272"/>
      <c r="H30" s="271"/>
      <c r="I30" s="272"/>
      <c r="J30" s="271">
        <v>0</v>
      </c>
      <c r="K30" s="274">
        <v>0</v>
      </c>
      <c r="O30" s="277"/>
      <c r="P30" s="320"/>
    </row>
    <row r="31" spans="1:16" ht="15.95" customHeight="1">
      <c r="A31" s="326" t="s">
        <v>123</v>
      </c>
      <c r="B31" s="271">
        <v>1056</v>
      </c>
      <c r="C31" s="272">
        <v>1257</v>
      </c>
      <c r="D31" s="271">
        <v>340</v>
      </c>
      <c r="E31" s="272">
        <v>519</v>
      </c>
      <c r="F31" s="271">
        <v>1086</v>
      </c>
      <c r="G31" s="272">
        <v>1093</v>
      </c>
      <c r="H31" s="271">
        <v>0</v>
      </c>
      <c r="I31" s="272">
        <v>0</v>
      </c>
      <c r="J31" s="271">
        <v>-370</v>
      </c>
      <c r="K31" s="274">
        <v>-355</v>
      </c>
      <c r="O31" s="277"/>
      <c r="P31" s="320"/>
    </row>
    <row r="32" spans="1:16" ht="15.95" customHeight="1">
      <c r="A32" s="326" t="s">
        <v>2</v>
      </c>
      <c r="B32" s="271">
        <v>20632</v>
      </c>
      <c r="C32" s="272">
        <v>20723</v>
      </c>
      <c r="D32" s="271">
        <v>17407</v>
      </c>
      <c r="E32" s="272">
        <v>16556</v>
      </c>
      <c r="F32" s="271">
        <v>3411</v>
      </c>
      <c r="G32" s="272">
        <v>3590</v>
      </c>
      <c r="H32" s="271">
        <v>0</v>
      </c>
      <c r="I32" s="272">
        <v>0</v>
      </c>
      <c r="J32" s="271">
        <v>-186</v>
      </c>
      <c r="K32" s="274">
        <v>577</v>
      </c>
      <c r="O32" s="277"/>
      <c r="P32" s="320"/>
    </row>
    <row r="33" spans="1:16382" s="290" customFormat="1" ht="15.95" customHeight="1">
      <c r="A33" s="330" t="s">
        <v>122</v>
      </c>
      <c r="B33" s="322">
        <v>1027781</v>
      </c>
      <c r="C33" s="323">
        <v>1075424</v>
      </c>
      <c r="D33" s="322">
        <v>753883</v>
      </c>
      <c r="E33" s="323">
        <v>779815</v>
      </c>
      <c r="F33" s="322">
        <v>131835</v>
      </c>
      <c r="G33" s="323">
        <v>152435</v>
      </c>
      <c r="H33" s="322">
        <v>145608</v>
      </c>
      <c r="I33" s="323">
        <v>145873</v>
      </c>
      <c r="J33" s="322">
        <v>-3545</v>
      </c>
      <c r="K33" s="896">
        <v>-2699</v>
      </c>
      <c r="N33" s="324"/>
      <c r="O33" s="277"/>
      <c r="P33" s="320"/>
    </row>
    <row r="34" spans="1:16382" s="290" customFormat="1" ht="15.95" customHeight="1">
      <c r="A34" s="331" t="s">
        <v>121</v>
      </c>
      <c r="B34" s="332">
        <v>1080624</v>
      </c>
      <c r="C34" s="333">
        <v>1131175</v>
      </c>
      <c r="D34" s="332">
        <v>787644</v>
      </c>
      <c r="E34" s="333">
        <v>815808</v>
      </c>
      <c r="F34" s="332">
        <v>146194</v>
      </c>
      <c r="G34" s="333">
        <v>167473</v>
      </c>
      <c r="H34" s="332">
        <v>155499</v>
      </c>
      <c r="I34" s="333">
        <v>155724</v>
      </c>
      <c r="J34" s="332">
        <v>-8713</v>
      </c>
      <c r="K34" s="898">
        <v>-7830</v>
      </c>
      <c r="N34" s="324"/>
      <c r="O34" s="277"/>
      <c r="P34" s="320"/>
    </row>
    <row r="35" spans="1:16382" ht="13.5" customHeight="1">
      <c r="A35" s="314"/>
      <c r="B35" s="334"/>
      <c r="C35" s="315"/>
      <c r="D35" s="315"/>
      <c r="E35" s="315"/>
      <c r="F35" s="315"/>
      <c r="G35" s="315"/>
      <c r="H35" s="315"/>
      <c r="I35" s="315"/>
    </row>
    <row r="36" spans="1:16382" ht="13.5" customHeight="1">
      <c r="A36" s="266"/>
      <c r="B36" s="941"/>
      <c r="C36" s="941"/>
      <c r="D36" s="316"/>
      <c r="E36" s="316"/>
      <c r="F36" s="941"/>
      <c r="G36" s="941"/>
      <c r="H36" s="941"/>
      <c r="I36" s="941"/>
    </row>
    <row r="37" spans="1:16382" ht="13.5" customHeight="1">
      <c r="A37" s="266"/>
      <c r="B37" s="941"/>
      <c r="C37" s="941"/>
      <c r="D37" s="316"/>
      <c r="E37" s="316"/>
      <c r="F37" s="941"/>
      <c r="G37" s="941"/>
      <c r="H37" s="941"/>
      <c r="I37" s="941"/>
    </row>
    <row r="38" spans="1:16382" ht="13.5" customHeight="1">
      <c r="A38" s="266"/>
      <c r="B38" s="941"/>
      <c r="C38" s="941"/>
      <c r="D38" s="316"/>
      <c r="E38" s="316"/>
      <c r="F38" s="941"/>
      <c r="G38" s="941"/>
      <c r="H38" s="941"/>
      <c r="I38" s="941"/>
      <c r="J38" s="266"/>
      <c r="K38" s="853"/>
      <c r="L38" s="316"/>
      <c r="M38" s="941"/>
      <c r="N38" s="941"/>
      <c r="O38" s="941"/>
      <c r="P38" s="941"/>
      <c r="Q38" s="266"/>
      <c r="R38" s="941"/>
      <c r="S38" s="941"/>
      <c r="T38" s="316"/>
      <c r="U38" s="316"/>
      <c r="V38" s="941"/>
      <c r="W38" s="941"/>
      <c r="X38" s="941"/>
      <c r="Y38" s="941"/>
      <c r="Z38" s="266"/>
      <c r="AA38" s="941"/>
      <c r="AB38" s="941"/>
      <c r="AC38" s="316"/>
      <c r="AD38" s="316"/>
      <c r="AE38" s="941"/>
      <c r="AF38" s="941"/>
      <c r="AG38" s="941"/>
      <c r="AH38" s="941"/>
      <c r="AI38" s="266"/>
      <c r="AJ38" s="941"/>
      <c r="AK38" s="941"/>
      <c r="AL38" s="316"/>
      <c r="AM38" s="316"/>
      <c r="AN38" s="941"/>
      <c r="AO38" s="941"/>
      <c r="AP38" s="941"/>
      <c r="AQ38" s="941"/>
      <c r="AR38" s="266"/>
      <c r="AS38" s="941"/>
      <c r="AT38" s="941"/>
      <c r="AU38" s="316"/>
      <c r="AV38" s="316"/>
      <c r="AW38" s="941"/>
      <c r="AX38" s="941"/>
      <c r="AY38" s="941"/>
      <c r="AZ38" s="941"/>
      <c r="BA38" s="266"/>
      <c r="BB38" s="941"/>
      <c r="BC38" s="941"/>
      <c r="BD38" s="316"/>
      <c r="BE38" s="316"/>
      <c r="BF38" s="941"/>
      <c r="BG38" s="941"/>
      <c r="BH38" s="941"/>
      <c r="BI38" s="941"/>
      <c r="BJ38" s="266"/>
      <c r="BK38" s="941"/>
      <c r="BL38" s="941"/>
      <c r="BM38" s="316"/>
      <c r="BN38" s="316"/>
      <c r="BO38" s="941"/>
      <c r="BP38" s="941"/>
      <c r="BQ38" s="941"/>
      <c r="BR38" s="941"/>
      <c r="BS38" s="266"/>
      <c r="BT38" s="941"/>
      <c r="BU38" s="941"/>
      <c r="BV38" s="316"/>
      <c r="BW38" s="316"/>
      <c r="BX38" s="941"/>
      <c r="BY38" s="941"/>
      <c r="BZ38" s="941"/>
      <c r="CA38" s="941"/>
      <c r="CB38" s="266"/>
      <c r="CC38" s="941"/>
      <c r="CD38" s="941"/>
      <c r="CE38" s="316"/>
      <c r="CF38" s="316"/>
      <c r="CG38" s="941"/>
      <c r="CH38" s="941"/>
      <c r="CI38" s="941"/>
      <c r="CJ38" s="941"/>
      <c r="CK38" s="266"/>
      <c r="CL38" s="941"/>
      <c r="CM38" s="941"/>
      <c r="CN38" s="316"/>
      <c r="CO38" s="316"/>
      <c r="CP38" s="941"/>
      <c r="CQ38" s="941"/>
      <c r="CR38" s="941"/>
      <c r="CS38" s="941"/>
      <c r="CT38" s="266"/>
      <c r="CU38" s="941"/>
      <c r="CV38" s="941"/>
      <c r="CW38" s="316"/>
      <c r="CX38" s="316"/>
      <c r="CY38" s="941"/>
      <c r="CZ38" s="941"/>
      <c r="DA38" s="941"/>
      <c r="DB38" s="941"/>
      <c r="DC38" s="266"/>
      <c r="DD38" s="941"/>
      <c r="DE38" s="941"/>
      <c r="DF38" s="316"/>
      <c r="DG38" s="316"/>
      <c r="DH38" s="941"/>
      <c r="DI38" s="941"/>
      <c r="DJ38" s="941"/>
      <c r="DK38" s="941"/>
      <c r="DL38" s="266"/>
      <c r="DM38" s="941"/>
      <c r="DN38" s="941"/>
      <c r="DO38" s="316"/>
      <c r="DP38" s="316"/>
      <c r="DQ38" s="941"/>
      <c r="DR38" s="941"/>
      <c r="DS38" s="941"/>
      <c r="DT38" s="941"/>
      <c r="DU38" s="266"/>
      <c r="DV38" s="941"/>
      <c r="DW38" s="941"/>
      <c r="DX38" s="316"/>
      <c r="DY38" s="316"/>
      <c r="DZ38" s="941"/>
      <c r="EA38" s="941"/>
      <c r="EB38" s="941"/>
      <c r="EC38" s="941"/>
      <c r="ED38" s="266"/>
      <c r="EE38" s="941"/>
      <c r="EF38" s="941"/>
      <c r="EG38" s="316"/>
      <c r="EH38" s="316"/>
      <c r="EI38" s="941"/>
      <c r="EJ38" s="941"/>
      <c r="EK38" s="941"/>
      <c r="EL38" s="941"/>
      <c r="EM38" s="266"/>
      <c r="EN38" s="941"/>
      <c r="EO38" s="941"/>
      <c r="EP38" s="316"/>
      <c r="EQ38" s="316"/>
      <c r="ER38" s="941"/>
      <c r="ES38" s="941"/>
      <c r="ET38" s="941"/>
      <c r="EU38" s="941"/>
      <c r="EV38" s="266"/>
      <c r="EW38" s="941"/>
      <c r="EX38" s="941"/>
      <c r="EY38" s="316"/>
      <c r="EZ38" s="316"/>
      <c r="FA38" s="941"/>
      <c r="FB38" s="941"/>
      <c r="FC38" s="941"/>
      <c r="FD38" s="941"/>
      <c r="FE38" s="266"/>
      <c r="FF38" s="941"/>
      <c r="FG38" s="941"/>
      <c r="FH38" s="316"/>
      <c r="FI38" s="316"/>
      <c r="FJ38" s="941"/>
      <c r="FK38" s="941"/>
      <c r="FL38" s="941"/>
      <c r="FM38" s="941"/>
      <c r="FN38" s="266"/>
      <c r="FO38" s="941"/>
      <c r="FP38" s="941"/>
      <c r="FQ38" s="316"/>
      <c r="FR38" s="316"/>
      <c r="FS38" s="941"/>
      <c r="FT38" s="941"/>
      <c r="FU38" s="941"/>
      <c r="FV38" s="941"/>
      <c r="FW38" s="266"/>
      <c r="FX38" s="941"/>
      <c r="FY38" s="941"/>
      <c r="FZ38" s="316"/>
      <c r="GA38" s="316"/>
      <c r="GB38" s="941"/>
      <c r="GC38" s="941"/>
      <c r="GD38" s="941"/>
      <c r="GE38" s="941"/>
      <c r="GF38" s="266"/>
      <c r="GG38" s="941"/>
      <c r="GH38" s="941"/>
      <c r="GI38" s="316"/>
      <c r="GJ38" s="316"/>
      <c r="GK38" s="941"/>
      <c r="GL38" s="941"/>
      <c r="GM38" s="941"/>
      <c r="GN38" s="941"/>
      <c r="GO38" s="266"/>
      <c r="GP38" s="941"/>
      <c r="GQ38" s="941"/>
      <c r="GR38" s="316"/>
      <c r="GS38" s="316"/>
      <c r="GT38" s="941"/>
      <c r="GU38" s="941"/>
      <c r="GV38" s="941"/>
      <c r="GW38" s="941"/>
      <c r="GX38" s="266"/>
      <c r="GY38" s="941"/>
      <c r="GZ38" s="941"/>
      <c r="HA38" s="316"/>
      <c r="HB38" s="316"/>
      <c r="HC38" s="941"/>
      <c r="HD38" s="941"/>
      <c r="HE38" s="941"/>
      <c r="HF38" s="941"/>
      <c r="HG38" s="266"/>
      <c r="HH38" s="941"/>
      <c r="HI38" s="941"/>
      <c r="HJ38" s="316"/>
      <c r="HK38" s="316"/>
      <c r="HL38" s="941"/>
      <c r="HM38" s="941"/>
      <c r="HN38" s="941"/>
      <c r="HO38" s="941"/>
      <c r="HP38" s="266"/>
      <c r="HQ38" s="941"/>
      <c r="HR38" s="941"/>
      <c r="HS38" s="316"/>
      <c r="HT38" s="316"/>
      <c r="HU38" s="941"/>
      <c r="HV38" s="941"/>
      <c r="HW38" s="941"/>
      <c r="HX38" s="941"/>
      <c r="HY38" s="266"/>
      <c r="HZ38" s="941"/>
      <c r="IA38" s="941"/>
      <c r="IB38" s="316"/>
      <c r="IC38" s="316"/>
      <c r="ID38" s="941"/>
      <c r="IE38" s="941"/>
      <c r="IF38" s="941"/>
      <c r="IG38" s="941"/>
      <c r="IH38" s="266"/>
      <c r="II38" s="941"/>
      <c r="IJ38" s="941"/>
      <c r="IK38" s="316"/>
      <c r="IL38" s="316"/>
      <c r="IM38" s="941"/>
      <c r="IN38" s="941"/>
      <c r="IO38" s="941"/>
      <c r="IP38" s="941"/>
      <c r="IQ38" s="266"/>
      <c r="IR38" s="941"/>
      <c r="IS38" s="941"/>
      <c r="IT38" s="316"/>
      <c r="IU38" s="316"/>
      <c r="IV38" s="941"/>
      <c r="IW38" s="941"/>
      <c r="IX38" s="941"/>
      <c r="IY38" s="941"/>
      <c r="IZ38" s="266"/>
      <c r="JA38" s="941"/>
      <c r="JB38" s="941"/>
      <c r="JC38" s="316"/>
      <c r="JD38" s="316"/>
      <c r="JE38" s="941"/>
      <c r="JF38" s="941"/>
      <c r="JG38" s="941"/>
      <c r="JH38" s="941"/>
      <c r="JI38" s="266"/>
      <c r="JJ38" s="941"/>
      <c r="JK38" s="941"/>
      <c r="JL38" s="316"/>
      <c r="JM38" s="316"/>
      <c r="JN38" s="941"/>
      <c r="JO38" s="941"/>
      <c r="JP38" s="941"/>
      <c r="JQ38" s="941"/>
      <c r="JR38" s="266"/>
      <c r="JS38" s="941"/>
      <c r="JT38" s="941"/>
      <c r="JU38" s="316"/>
      <c r="JV38" s="316"/>
      <c r="JW38" s="941"/>
      <c r="JX38" s="941"/>
      <c r="JY38" s="941"/>
      <c r="JZ38" s="941"/>
      <c r="KA38" s="266"/>
      <c r="KB38" s="941"/>
      <c r="KC38" s="941"/>
      <c r="KD38" s="316"/>
      <c r="KE38" s="316"/>
      <c r="KF38" s="941"/>
      <c r="KG38" s="941"/>
      <c r="KH38" s="941"/>
      <c r="KI38" s="941"/>
      <c r="KJ38" s="266"/>
      <c r="KK38" s="941"/>
      <c r="KL38" s="941"/>
      <c r="KM38" s="316"/>
      <c r="KN38" s="316"/>
      <c r="KO38" s="941"/>
      <c r="KP38" s="941"/>
      <c r="KQ38" s="941"/>
      <c r="KR38" s="941"/>
      <c r="KS38" s="266"/>
      <c r="KT38" s="941"/>
      <c r="KU38" s="941"/>
      <c r="KV38" s="316"/>
      <c r="KW38" s="316"/>
      <c r="KX38" s="941"/>
      <c r="KY38" s="941"/>
      <c r="KZ38" s="941"/>
      <c r="LA38" s="941"/>
      <c r="LB38" s="266"/>
      <c r="LC38" s="941"/>
      <c r="LD38" s="941"/>
      <c r="LE38" s="316"/>
      <c r="LF38" s="316"/>
      <c r="LG38" s="941"/>
      <c r="LH38" s="941"/>
      <c r="LI38" s="941"/>
      <c r="LJ38" s="941"/>
      <c r="LK38" s="266"/>
      <c r="LL38" s="941"/>
      <c r="LM38" s="941"/>
      <c r="LN38" s="316"/>
      <c r="LO38" s="316"/>
      <c r="LP38" s="941"/>
      <c r="LQ38" s="941"/>
      <c r="LR38" s="941"/>
      <c r="LS38" s="941"/>
      <c r="LT38" s="266"/>
      <c r="LU38" s="941"/>
      <c r="LV38" s="941"/>
      <c r="LW38" s="316"/>
      <c r="LX38" s="316"/>
      <c r="LY38" s="941"/>
      <c r="LZ38" s="941"/>
      <c r="MA38" s="941"/>
      <c r="MB38" s="941"/>
      <c r="MC38" s="266"/>
      <c r="MD38" s="941"/>
      <c r="ME38" s="941"/>
      <c r="MF38" s="316"/>
      <c r="MG38" s="316"/>
      <c r="MH38" s="941"/>
      <c r="MI38" s="941"/>
      <c r="MJ38" s="941"/>
      <c r="MK38" s="941"/>
      <c r="ML38" s="266"/>
      <c r="MM38" s="941"/>
      <c r="MN38" s="941"/>
      <c r="MO38" s="316"/>
      <c r="MP38" s="316"/>
      <c r="MQ38" s="941"/>
      <c r="MR38" s="941"/>
      <c r="MS38" s="941"/>
      <c r="MT38" s="941"/>
      <c r="MU38" s="266"/>
      <c r="MV38" s="941"/>
      <c r="MW38" s="941"/>
      <c r="MX38" s="316"/>
      <c r="MY38" s="316"/>
      <c r="MZ38" s="941"/>
      <c r="NA38" s="941"/>
      <c r="NB38" s="941"/>
      <c r="NC38" s="941"/>
      <c r="ND38" s="266"/>
      <c r="NE38" s="941"/>
      <c r="NF38" s="941"/>
      <c r="NG38" s="316"/>
      <c r="NH38" s="316"/>
      <c r="NI38" s="941"/>
      <c r="NJ38" s="941"/>
      <c r="NK38" s="941"/>
      <c r="NL38" s="941"/>
      <c r="NM38" s="266"/>
      <c r="NN38" s="941"/>
      <c r="NO38" s="941"/>
      <c r="NP38" s="316"/>
      <c r="NQ38" s="316"/>
      <c r="NR38" s="941"/>
      <c r="NS38" s="941"/>
      <c r="NT38" s="941"/>
      <c r="NU38" s="941"/>
      <c r="NV38" s="266"/>
      <c r="NW38" s="941"/>
      <c r="NX38" s="941"/>
      <c r="NY38" s="316"/>
      <c r="NZ38" s="316"/>
      <c r="OA38" s="941"/>
      <c r="OB38" s="941"/>
      <c r="OC38" s="941"/>
      <c r="OD38" s="941"/>
      <c r="OE38" s="266"/>
      <c r="OF38" s="941"/>
      <c r="OG38" s="941"/>
      <c r="OH38" s="316"/>
      <c r="OI38" s="316"/>
      <c r="OJ38" s="941"/>
      <c r="OK38" s="941"/>
      <c r="OL38" s="941"/>
      <c r="OM38" s="941"/>
      <c r="ON38" s="266"/>
      <c r="OO38" s="941"/>
      <c r="OP38" s="941"/>
      <c r="OQ38" s="316"/>
      <c r="OR38" s="316"/>
      <c r="OS38" s="941"/>
      <c r="OT38" s="941"/>
      <c r="OU38" s="941"/>
      <c r="OV38" s="941"/>
      <c r="OW38" s="266"/>
      <c r="OX38" s="941"/>
      <c r="OY38" s="941"/>
      <c r="OZ38" s="316"/>
      <c r="PA38" s="316"/>
      <c r="PB38" s="941"/>
      <c r="PC38" s="941"/>
      <c r="PD38" s="941"/>
      <c r="PE38" s="941"/>
      <c r="PF38" s="266"/>
      <c r="PG38" s="941"/>
      <c r="PH38" s="941"/>
      <c r="PI38" s="316"/>
      <c r="PJ38" s="316"/>
      <c r="PK38" s="941"/>
      <c r="PL38" s="941"/>
      <c r="PM38" s="941"/>
      <c r="PN38" s="941"/>
      <c r="PO38" s="266"/>
      <c r="PP38" s="941"/>
      <c r="PQ38" s="941"/>
      <c r="PR38" s="316"/>
      <c r="PS38" s="316"/>
      <c r="PT38" s="941"/>
      <c r="PU38" s="941"/>
      <c r="PV38" s="941"/>
      <c r="PW38" s="941"/>
      <c r="PX38" s="266"/>
      <c r="PY38" s="941"/>
      <c r="PZ38" s="941"/>
      <c r="QA38" s="316"/>
      <c r="QB38" s="316"/>
      <c r="QC38" s="941"/>
      <c r="QD38" s="941"/>
      <c r="QE38" s="941"/>
      <c r="QF38" s="941"/>
      <c r="QG38" s="266"/>
      <c r="QH38" s="941"/>
      <c r="QI38" s="941"/>
      <c r="QJ38" s="316"/>
      <c r="QK38" s="316"/>
      <c r="QL38" s="941"/>
      <c r="QM38" s="941"/>
      <c r="QN38" s="941"/>
      <c r="QO38" s="941"/>
      <c r="QP38" s="266"/>
      <c r="QQ38" s="941"/>
      <c r="QR38" s="941"/>
      <c r="QS38" s="316"/>
      <c r="QT38" s="316"/>
      <c r="QU38" s="941"/>
      <c r="QV38" s="941"/>
      <c r="QW38" s="941"/>
      <c r="QX38" s="941"/>
      <c r="QY38" s="266"/>
      <c r="QZ38" s="941"/>
      <c r="RA38" s="941"/>
      <c r="RB38" s="316"/>
      <c r="RC38" s="316"/>
      <c r="RD38" s="941"/>
      <c r="RE38" s="941"/>
      <c r="RF38" s="941"/>
      <c r="RG38" s="941"/>
      <c r="RH38" s="266"/>
      <c r="RI38" s="941"/>
      <c r="RJ38" s="941"/>
      <c r="RK38" s="316"/>
      <c r="RL38" s="316"/>
      <c r="RM38" s="941"/>
      <c r="RN38" s="941"/>
      <c r="RO38" s="941"/>
      <c r="RP38" s="941"/>
      <c r="RQ38" s="266"/>
      <c r="RR38" s="941"/>
      <c r="RS38" s="941"/>
      <c r="RT38" s="316"/>
      <c r="RU38" s="316"/>
      <c r="RV38" s="941"/>
      <c r="RW38" s="941"/>
      <c r="RX38" s="941"/>
      <c r="RY38" s="941"/>
      <c r="RZ38" s="266"/>
      <c r="SA38" s="941"/>
      <c r="SB38" s="941"/>
      <c r="SC38" s="316"/>
      <c r="SD38" s="316"/>
      <c r="SE38" s="941"/>
      <c r="SF38" s="941"/>
      <c r="SG38" s="941"/>
      <c r="SH38" s="941"/>
      <c r="SI38" s="266"/>
      <c r="SJ38" s="941"/>
      <c r="SK38" s="941"/>
      <c r="SL38" s="316"/>
      <c r="SM38" s="316"/>
      <c r="SN38" s="941"/>
      <c r="SO38" s="941"/>
      <c r="SP38" s="941"/>
      <c r="SQ38" s="941"/>
      <c r="SR38" s="266"/>
      <c r="SS38" s="941"/>
      <c r="ST38" s="941"/>
      <c r="SU38" s="316"/>
      <c r="SV38" s="316"/>
      <c r="SW38" s="941"/>
      <c r="SX38" s="941"/>
      <c r="SY38" s="941"/>
      <c r="SZ38" s="941"/>
      <c r="TA38" s="266"/>
      <c r="TB38" s="941"/>
      <c r="TC38" s="941"/>
      <c r="TD38" s="316"/>
      <c r="TE38" s="316"/>
      <c r="TF38" s="941"/>
      <c r="TG38" s="941"/>
      <c r="TH38" s="941"/>
      <c r="TI38" s="941"/>
      <c r="TJ38" s="266"/>
      <c r="TK38" s="941"/>
      <c r="TL38" s="941"/>
      <c r="TM38" s="316"/>
      <c r="TN38" s="316"/>
      <c r="TO38" s="941"/>
      <c r="TP38" s="941"/>
      <c r="TQ38" s="941"/>
      <c r="TR38" s="941"/>
      <c r="TS38" s="266"/>
      <c r="TT38" s="941"/>
      <c r="TU38" s="941"/>
      <c r="TV38" s="316"/>
      <c r="TW38" s="316"/>
      <c r="TX38" s="941"/>
      <c r="TY38" s="941"/>
      <c r="TZ38" s="941"/>
      <c r="UA38" s="941"/>
      <c r="UB38" s="266"/>
      <c r="UC38" s="941"/>
      <c r="UD38" s="941"/>
      <c r="UE38" s="316"/>
      <c r="UF38" s="316"/>
      <c r="UG38" s="941"/>
      <c r="UH38" s="941"/>
      <c r="UI38" s="941"/>
      <c r="UJ38" s="941"/>
      <c r="UK38" s="266"/>
      <c r="UL38" s="941"/>
      <c r="UM38" s="941"/>
      <c r="UN38" s="316"/>
      <c r="UO38" s="316"/>
      <c r="UP38" s="941"/>
      <c r="UQ38" s="941"/>
      <c r="UR38" s="941"/>
      <c r="US38" s="941"/>
      <c r="UT38" s="266"/>
      <c r="UU38" s="941"/>
      <c r="UV38" s="941"/>
      <c r="UW38" s="316"/>
      <c r="UX38" s="316"/>
      <c r="UY38" s="941"/>
      <c r="UZ38" s="941"/>
      <c r="VA38" s="941"/>
      <c r="VB38" s="941"/>
      <c r="VC38" s="266"/>
      <c r="VD38" s="941"/>
      <c r="VE38" s="941"/>
      <c r="VF38" s="316"/>
      <c r="VG38" s="316"/>
      <c r="VH38" s="941"/>
      <c r="VI38" s="941"/>
      <c r="VJ38" s="941"/>
      <c r="VK38" s="941"/>
      <c r="VL38" s="266"/>
      <c r="VM38" s="941"/>
      <c r="VN38" s="941"/>
      <c r="VO38" s="316"/>
      <c r="VP38" s="316"/>
      <c r="VQ38" s="941"/>
      <c r="VR38" s="941"/>
      <c r="VS38" s="941"/>
      <c r="VT38" s="941"/>
      <c r="VU38" s="266"/>
      <c r="VV38" s="941"/>
      <c r="VW38" s="941"/>
      <c r="VX38" s="316"/>
      <c r="VY38" s="316"/>
      <c r="VZ38" s="941"/>
      <c r="WA38" s="941"/>
      <c r="WB38" s="941"/>
      <c r="WC38" s="941"/>
      <c r="WD38" s="266"/>
      <c r="WE38" s="941"/>
      <c r="WF38" s="941"/>
      <c r="WG38" s="316"/>
      <c r="WH38" s="316"/>
      <c r="WI38" s="941"/>
      <c r="WJ38" s="941"/>
      <c r="WK38" s="941"/>
      <c r="WL38" s="941"/>
      <c r="WM38" s="266"/>
      <c r="WN38" s="941"/>
      <c r="WO38" s="941"/>
      <c r="WP38" s="316"/>
      <c r="WQ38" s="316"/>
      <c r="WR38" s="941"/>
      <c r="WS38" s="941"/>
      <c r="WT38" s="941"/>
      <c r="WU38" s="941"/>
      <c r="WV38" s="266"/>
      <c r="WW38" s="941"/>
      <c r="WX38" s="941"/>
      <c r="WY38" s="316"/>
      <c r="WZ38" s="316"/>
      <c r="XA38" s="941"/>
      <c r="XB38" s="941"/>
      <c r="XC38" s="941"/>
      <c r="XD38" s="941"/>
      <c r="XE38" s="266"/>
      <c r="XF38" s="941"/>
      <c r="XG38" s="941"/>
      <c r="XH38" s="316"/>
      <c r="XI38" s="316"/>
      <c r="XJ38" s="941"/>
      <c r="XK38" s="941"/>
      <c r="XL38" s="941"/>
      <c r="XM38" s="941"/>
      <c r="XN38" s="266"/>
      <c r="XO38" s="941"/>
      <c r="XP38" s="941"/>
      <c r="XQ38" s="316"/>
      <c r="XR38" s="316"/>
      <c r="XS38" s="941"/>
      <c r="XT38" s="941"/>
      <c r="XU38" s="941"/>
      <c r="XV38" s="941"/>
      <c r="XW38" s="266"/>
      <c r="XX38" s="941"/>
      <c r="XY38" s="941"/>
      <c r="XZ38" s="316"/>
      <c r="YA38" s="316"/>
      <c r="YB38" s="941"/>
      <c r="YC38" s="941"/>
      <c r="YD38" s="941"/>
      <c r="YE38" s="941"/>
      <c r="YF38" s="266"/>
      <c r="YG38" s="941"/>
      <c r="YH38" s="941"/>
      <c r="YI38" s="316"/>
      <c r="YJ38" s="316"/>
      <c r="YK38" s="941"/>
      <c r="YL38" s="941"/>
      <c r="YM38" s="941"/>
      <c r="YN38" s="941"/>
      <c r="YO38" s="266"/>
      <c r="YP38" s="941"/>
      <c r="YQ38" s="941"/>
      <c r="YR38" s="316"/>
      <c r="YS38" s="316"/>
      <c r="YT38" s="941"/>
      <c r="YU38" s="941"/>
      <c r="YV38" s="941"/>
      <c r="YW38" s="941"/>
      <c r="YX38" s="266"/>
      <c r="YY38" s="941"/>
      <c r="YZ38" s="941"/>
      <c r="ZA38" s="316"/>
      <c r="ZB38" s="316"/>
      <c r="ZC38" s="941"/>
      <c r="ZD38" s="941"/>
      <c r="ZE38" s="941"/>
      <c r="ZF38" s="941"/>
      <c r="ZG38" s="266"/>
      <c r="ZH38" s="941"/>
      <c r="ZI38" s="941"/>
      <c r="ZJ38" s="316"/>
      <c r="ZK38" s="316"/>
      <c r="ZL38" s="941"/>
      <c r="ZM38" s="941"/>
      <c r="ZN38" s="941"/>
      <c r="ZO38" s="941"/>
      <c r="ZP38" s="266"/>
      <c r="ZQ38" s="941"/>
      <c r="ZR38" s="941"/>
      <c r="ZS38" s="316"/>
      <c r="ZT38" s="316"/>
      <c r="ZU38" s="941"/>
      <c r="ZV38" s="941"/>
      <c r="ZW38" s="941"/>
      <c r="ZX38" s="941"/>
      <c r="ZY38" s="266"/>
      <c r="ZZ38" s="941"/>
      <c r="AAA38" s="941"/>
      <c r="AAB38" s="316"/>
      <c r="AAC38" s="316"/>
      <c r="AAD38" s="941"/>
      <c r="AAE38" s="941"/>
      <c r="AAF38" s="941"/>
      <c r="AAG38" s="941"/>
      <c r="AAH38" s="266"/>
      <c r="AAI38" s="941"/>
      <c r="AAJ38" s="941"/>
      <c r="AAK38" s="316"/>
      <c r="AAL38" s="316"/>
      <c r="AAM38" s="941"/>
      <c r="AAN38" s="941"/>
      <c r="AAO38" s="941"/>
      <c r="AAP38" s="941"/>
      <c r="AAQ38" s="266"/>
      <c r="AAR38" s="941"/>
      <c r="AAS38" s="941"/>
      <c r="AAT38" s="316"/>
      <c r="AAU38" s="316"/>
      <c r="AAV38" s="941"/>
      <c r="AAW38" s="941"/>
      <c r="AAX38" s="941"/>
      <c r="AAY38" s="941"/>
      <c r="AAZ38" s="266"/>
      <c r="ABA38" s="941"/>
      <c r="ABB38" s="941"/>
      <c r="ABC38" s="316"/>
      <c r="ABD38" s="316"/>
      <c r="ABE38" s="941"/>
      <c r="ABF38" s="941"/>
      <c r="ABG38" s="941"/>
      <c r="ABH38" s="941"/>
      <c r="ABI38" s="266"/>
      <c r="ABJ38" s="941"/>
      <c r="ABK38" s="941"/>
      <c r="ABL38" s="316"/>
      <c r="ABM38" s="316"/>
      <c r="ABN38" s="941"/>
      <c r="ABO38" s="941"/>
      <c r="ABP38" s="941"/>
      <c r="ABQ38" s="941"/>
      <c r="ABR38" s="266"/>
      <c r="ABS38" s="941"/>
      <c r="ABT38" s="941"/>
      <c r="ABU38" s="316"/>
      <c r="ABV38" s="316"/>
      <c r="ABW38" s="941"/>
      <c r="ABX38" s="941"/>
      <c r="ABY38" s="941"/>
      <c r="ABZ38" s="941"/>
      <c r="ACA38" s="266"/>
      <c r="ACB38" s="941"/>
      <c r="ACC38" s="941"/>
      <c r="ACD38" s="316"/>
      <c r="ACE38" s="316"/>
      <c r="ACF38" s="941"/>
      <c r="ACG38" s="941"/>
      <c r="ACH38" s="941"/>
      <c r="ACI38" s="941"/>
      <c r="ACJ38" s="266"/>
      <c r="ACK38" s="941"/>
      <c r="ACL38" s="941"/>
      <c r="ACM38" s="316"/>
      <c r="ACN38" s="316"/>
      <c r="ACO38" s="941"/>
      <c r="ACP38" s="941"/>
      <c r="ACQ38" s="941"/>
      <c r="ACR38" s="941"/>
      <c r="ACS38" s="266"/>
      <c r="ACT38" s="941"/>
      <c r="ACU38" s="941"/>
      <c r="ACV38" s="316"/>
      <c r="ACW38" s="316"/>
      <c r="ACX38" s="941"/>
      <c r="ACY38" s="941"/>
      <c r="ACZ38" s="941"/>
      <c r="ADA38" s="941"/>
      <c r="ADB38" s="266"/>
      <c r="ADC38" s="941"/>
      <c r="ADD38" s="941"/>
      <c r="ADE38" s="316"/>
      <c r="ADF38" s="316"/>
      <c r="ADG38" s="941"/>
      <c r="ADH38" s="941"/>
      <c r="ADI38" s="941"/>
      <c r="ADJ38" s="941"/>
      <c r="ADK38" s="266"/>
      <c r="ADL38" s="941"/>
      <c r="ADM38" s="941"/>
      <c r="ADN38" s="316"/>
      <c r="ADO38" s="316"/>
      <c r="ADP38" s="941"/>
      <c r="ADQ38" s="941"/>
      <c r="ADR38" s="941"/>
      <c r="ADS38" s="941"/>
      <c r="ADT38" s="266"/>
      <c r="ADU38" s="941"/>
      <c r="ADV38" s="941"/>
      <c r="ADW38" s="316"/>
      <c r="ADX38" s="316"/>
      <c r="ADY38" s="941"/>
      <c r="ADZ38" s="941"/>
      <c r="AEA38" s="941"/>
      <c r="AEB38" s="941"/>
      <c r="AEC38" s="266"/>
      <c r="AED38" s="941"/>
      <c r="AEE38" s="941"/>
      <c r="AEF38" s="316"/>
      <c r="AEG38" s="316"/>
      <c r="AEH38" s="941"/>
      <c r="AEI38" s="941"/>
      <c r="AEJ38" s="941"/>
      <c r="AEK38" s="941"/>
      <c r="AEL38" s="266"/>
      <c r="AEM38" s="941"/>
      <c r="AEN38" s="941"/>
      <c r="AEO38" s="316"/>
      <c r="AEP38" s="316"/>
      <c r="AEQ38" s="941"/>
      <c r="AER38" s="941"/>
      <c r="AES38" s="941"/>
      <c r="AET38" s="941"/>
      <c r="AEU38" s="266"/>
      <c r="AEV38" s="941"/>
      <c r="AEW38" s="941"/>
      <c r="AEX38" s="316"/>
      <c r="AEY38" s="316"/>
      <c r="AEZ38" s="941"/>
      <c r="AFA38" s="941"/>
      <c r="AFB38" s="941"/>
      <c r="AFC38" s="941"/>
      <c r="AFD38" s="266"/>
      <c r="AFE38" s="941"/>
      <c r="AFF38" s="941"/>
      <c r="AFG38" s="316"/>
      <c r="AFH38" s="316"/>
      <c r="AFI38" s="941"/>
      <c r="AFJ38" s="941"/>
      <c r="AFK38" s="941"/>
      <c r="AFL38" s="941"/>
      <c r="AFM38" s="266"/>
      <c r="AFN38" s="941"/>
      <c r="AFO38" s="941"/>
      <c r="AFP38" s="316"/>
      <c r="AFQ38" s="316"/>
      <c r="AFR38" s="941"/>
      <c r="AFS38" s="941"/>
      <c r="AFT38" s="941"/>
      <c r="AFU38" s="941"/>
      <c r="AFV38" s="266"/>
      <c r="AFW38" s="941"/>
      <c r="AFX38" s="941"/>
      <c r="AFY38" s="316"/>
      <c r="AFZ38" s="316"/>
      <c r="AGA38" s="941"/>
      <c r="AGB38" s="941"/>
      <c r="AGC38" s="941"/>
      <c r="AGD38" s="941"/>
      <c r="AGE38" s="266"/>
      <c r="AGF38" s="941"/>
      <c r="AGG38" s="941"/>
      <c r="AGH38" s="316"/>
      <c r="AGI38" s="316"/>
      <c r="AGJ38" s="941"/>
      <c r="AGK38" s="941"/>
      <c r="AGL38" s="941"/>
      <c r="AGM38" s="941"/>
      <c r="AGN38" s="266"/>
      <c r="AGO38" s="941"/>
      <c r="AGP38" s="941"/>
      <c r="AGQ38" s="316"/>
      <c r="AGR38" s="316"/>
      <c r="AGS38" s="941"/>
      <c r="AGT38" s="941"/>
      <c r="AGU38" s="941"/>
      <c r="AGV38" s="941"/>
      <c r="AGW38" s="266"/>
      <c r="AGX38" s="941"/>
      <c r="AGY38" s="941"/>
      <c r="AGZ38" s="316"/>
      <c r="AHA38" s="316"/>
      <c r="AHB38" s="941"/>
      <c r="AHC38" s="941"/>
      <c r="AHD38" s="941"/>
      <c r="AHE38" s="941"/>
      <c r="AHF38" s="266"/>
      <c r="AHG38" s="941"/>
      <c r="AHH38" s="941"/>
      <c r="AHI38" s="316"/>
      <c r="AHJ38" s="316"/>
      <c r="AHK38" s="941"/>
      <c r="AHL38" s="941"/>
      <c r="AHM38" s="941"/>
      <c r="AHN38" s="941"/>
      <c r="AHO38" s="266"/>
      <c r="AHP38" s="941"/>
      <c r="AHQ38" s="941"/>
      <c r="AHR38" s="316"/>
      <c r="AHS38" s="316"/>
      <c r="AHT38" s="941"/>
      <c r="AHU38" s="941"/>
      <c r="AHV38" s="941"/>
      <c r="AHW38" s="941"/>
      <c r="AHX38" s="266"/>
      <c r="AHY38" s="941"/>
      <c r="AHZ38" s="941"/>
      <c r="AIA38" s="316"/>
      <c r="AIB38" s="316"/>
      <c r="AIC38" s="941"/>
      <c r="AID38" s="941"/>
      <c r="AIE38" s="941"/>
      <c r="AIF38" s="941"/>
      <c r="AIG38" s="266"/>
      <c r="AIH38" s="941"/>
      <c r="AII38" s="941"/>
      <c r="AIJ38" s="316"/>
      <c r="AIK38" s="316"/>
      <c r="AIL38" s="941"/>
      <c r="AIM38" s="941"/>
      <c r="AIN38" s="941"/>
      <c r="AIO38" s="941"/>
      <c r="AIP38" s="266"/>
      <c r="AIQ38" s="941"/>
      <c r="AIR38" s="941"/>
      <c r="AIS38" s="316"/>
      <c r="AIT38" s="316"/>
      <c r="AIU38" s="941"/>
      <c r="AIV38" s="941"/>
      <c r="AIW38" s="941"/>
      <c r="AIX38" s="941"/>
      <c r="AIY38" s="266"/>
      <c r="AIZ38" s="941"/>
      <c r="AJA38" s="941"/>
      <c r="AJB38" s="316"/>
      <c r="AJC38" s="316"/>
      <c r="AJD38" s="941"/>
      <c r="AJE38" s="941"/>
      <c r="AJF38" s="941"/>
      <c r="AJG38" s="941"/>
      <c r="AJH38" s="266"/>
      <c r="AJI38" s="941"/>
      <c r="AJJ38" s="941"/>
      <c r="AJK38" s="316"/>
      <c r="AJL38" s="316"/>
      <c r="AJM38" s="941"/>
      <c r="AJN38" s="941"/>
      <c r="AJO38" s="941"/>
      <c r="AJP38" s="941"/>
      <c r="AJQ38" s="266"/>
      <c r="AJR38" s="941"/>
      <c r="AJS38" s="941"/>
      <c r="AJT38" s="316"/>
      <c r="AJU38" s="316"/>
      <c r="AJV38" s="941"/>
      <c r="AJW38" s="941"/>
      <c r="AJX38" s="941"/>
      <c r="AJY38" s="941"/>
      <c r="AJZ38" s="266"/>
      <c r="AKA38" s="941"/>
      <c r="AKB38" s="941"/>
      <c r="AKC38" s="316"/>
      <c r="AKD38" s="316"/>
      <c r="AKE38" s="941"/>
      <c r="AKF38" s="941"/>
      <c r="AKG38" s="941"/>
      <c r="AKH38" s="941"/>
      <c r="AKI38" s="266"/>
      <c r="AKJ38" s="941"/>
      <c r="AKK38" s="941"/>
      <c r="AKL38" s="316"/>
      <c r="AKM38" s="316"/>
      <c r="AKN38" s="941"/>
      <c r="AKO38" s="941"/>
      <c r="AKP38" s="941"/>
      <c r="AKQ38" s="941"/>
      <c r="AKR38" s="266"/>
      <c r="AKS38" s="941"/>
      <c r="AKT38" s="941"/>
      <c r="AKU38" s="316"/>
      <c r="AKV38" s="316"/>
      <c r="AKW38" s="941"/>
      <c r="AKX38" s="941"/>
      <c r="AKY38" s="941"/>
      <c r="AKZ38" s="941"/>
      <c r="ALA38" s="266"/>
      <c r="ALB38" s="941"/>
      <c r="ALC38" s="941"/>
      <c r="ALD38" s="316"/>
      <c r="ALE38" s="316"/>
      <c r="ALF38" s="941"/>
      <c r="ALG38" s="941"/>
      <c r="ALH38" s="941"/>
      <c r="ALI38" s="941"/>
      <c r="ALJ38" s="266"/>
      <c r="ALK38" s="941"/>
      <c r="ALL38" s="941"/>
      <c r="ALM38" s="316"/>
      <c r="ALN38" s="316"/>
      <c r="ALO38" s="941"/>
      <c r="ALP38" s="941"/>
      <c r="ALQ38" s="941"/>
      <c r="ALR38" s="941"/>
      <c r="ALS38" s="266"/>
      <c r="ALT38" s="941"/>
      <c r="ALU38" s="941"/>
      <c r="ALV38" s="316"/>
      <c r="ALW38" s="316"/>
      <c r="ALX38" s="941"/>
      <c r="ALY38" s="941"/>
      <c r="ALZ38" s="941"/>
      <c r="AMA38" s="941"/>
      <c r="AMB38" s="266"/>
      <c r="AMC38" s="941"/>
      <c r="AMD38" s="941"/>
      <c r="AME38" s="316"/>
      <c r="AMF38" s="316"/>
      <c r="AMG38" s="941"/>
      <c r="AMH38" s="941"/>
      <c r="AMI38" s="941"/>
      <c r="AMJ38" s="941"/>
      <c r="AMK38" s="266"/>
      <c r="AML38" s="941"/>
      <c r="AMM38" s="941"/>
      <c r="AMN38" s="316"/>
      <c r="AMO38" s="316"/>
      <c r="AMP38" s="941"/>
      <c r="AMQ38" s="941"/>
      <c r="AMR38" s="941"/>
      <c r="AMS38" s="941"/>
      <c r="AMT38" s="266"/>
      <c r="AMU38" s="941"/>
      <c r="AMV38" s="941"/>
      <c r="AMW38" s="316"/>
      <c r="AMX38" s="316"/>
      <c r="AMY38" s="941"/>
      <c r="AMZ38" s="941"/>
      <c r="ANA38" s="941"/>
      <c r="ANB38" s="941"/>
      <c r="ANC38" s="266"/>
      <c r="AND38" s="941"/>
      <c r="ANE38" s="941"/>
      <c r="ANF38" s="316"/>
      <c r="ANG38" s="316"/>
      <c r="ANH38" s="941"/>
      <c r="ANI38" s="941"/>
      <c r="ANJ38" s="941"/>
      <c r="ANK38" s="941"/>
      <c r="ANL38" s="266"/>
      <c r="ANM38" s="941"/>
      <c r="ANN38" s="941"/>
      <c r="ANO38" s="316"/>
      <c r="ANP38" s="316"/>
      <c r="ANQ38" s="941"/>
      <c r="ANR38" s="941"/>
      <c r="ANS38" s="941"/>
      <c r="ANT38" s="941"/>
      <c r="ANU38" s="266"/>
      <c r="ANV38" s="941"/>
      <c r="ANW38" s="941"/>
      <c r="ANX38" s="316"/>
      <c r="ANY38" s="316"/>
      <c r="ANZ38" s="941"/>
      <c r="AOA38" s="941"/>
      <c r="AOB38" s="941"/>
      <c r="AOC38" s="941"/>
      <c r="AOD38" s="266"/>
      <c r="AOE38" s="941"/>
      <c r="AOF38" s="941"/>
      <c r="AOG38" s="316"/>
      <c r="AOH38" s="316"/>
      <c r="AOI38" s="941"/>
      <c r="AOJ38" s="941"/>
      <c r="AOK38" s="941"/>
      <c r="AOL38" s="941"/>
      <c r="AOM38" s="266"/>
      <c r="AON38" s="941"/>
      <c r="AOO38" s="941"/>
      <c r="AOP38" s="316"/>
      <c r="AOQ38" s="316"/>
      <c r="AOR38" s="941"/>
      <c r="AOS38" s="941"/>
      <c r="AOT38" s="941"/>
      <c r="AOU38" s="941"/>
      <c r="AOV38" s="266"/>
      <c r="AOW38" s="941"/>
      <c r="AOX38" s="941"/>
      <c r="AOY38" s="316"/>
      <c r="AOZ38" s="316"/>
      <c r="APA38" s="941"/>
      <c r="APB38" s="941"/>
      <c r="APC38" s="941"/>
      <c r="APD38" s="941"/>
      <c r="APE38" s="266"/>
      <c r="APF38" s="941"/>
      <c r="APG38" s="941"/>
      <c r="APH38" s="316"/>
      <c r="API38" s="316"/>
      <c r="APJ38" s="941"/>
      <c r="APK38" s="941"/>
      <c r="APL38" s="941"/>
      <c r="APM38" s="941"/>
      <c r="APN38" s="266"/>
      <c r="APO38" s="941"/>
      <c r="APP38" s="941"/>
      <c r="APQ38" s="316"/>
      <c r="APR38" s="316"/>
      <c r="APS38" s="941"/>
      <c r="APT38" s="941"/>
      <c r="APU38" s="941"/>
      <c r="APV38" s="941"/>
      <c r="APW38" s="266"/>
      <c r="APX38" s="941"/>
      <c r="APY38" s="941"/>
      <c r="APZ38" s="316"/>
      <c r="AQA38" s="316"/>
      <c r="AQB38" s="941"/>
      <c r="AQC38" s="941"/>
      <c r="AQD38" s="941"/>
      <c r="AQE38" s="941"/>
      <c r="AQF38" s="266"/>
      <c r="AQG38" s="941"/>
      <c r="AQH38" s="941"/>
      <c r="AQI38" s="316"/>
      <c r="AQJ38" s="316"/>
      <c r="AQK38" s="941"/>
      <c r="AQL38" s="941"/>
      <c r="AQM38" s="941"/>
      <c r="AQN38" s="941"/>
      <c r="AQO38" s="266"/>
      <c r="AQP38" s="941"/>
      <c r="AQQ38" s="941"/>
      <c r="AQR38" s="316"/>
      <c r="AQS38" s="316"/>
      <c r="AQT38" s="941"/>
      <c r="AQU38" s="941"/>
      <c r="AQV38" s="941"/>
      <c r="AQW38" s="941"/>
      <c r="AQX38" s="266"/>
      <c r="AQY38" s="941"/>
      <c r="AQZ38" s="941"/>
      <c r="ARA38" s="316"/>
      <c r="ARB38" s="316"/>
      <c r="ARC38" s="941"/>
      <c r="ARD38" s="941"/>
      <c r="ARE38" s="941"/>
      <c r="ARF38" s="941"/>
      <c r="ARG38" s="266"/>
      <c r="ARH38" s="941"/>
      <c r="ARI38" s="941"/>
      <c r="ARJ38" s="316"/>
      <c r="ARK38" s="316"/>
      <c r="ARL38" s="941"/>
      <c r="ARM38" s="941"/>
      <c r="ARN38" s="941"/>
      <c r="ARO38" s="941"/>
      <c r="ARP38" s="266"/>
      <c r="ARQ38" s="941"/>
      <c r="ARR38" s="941"/>
      <c r="ARS38" s="316"/>
      <c r="ART38" s="316"/>
      <c r="ARU38" s="941"/>
      <c r="ARV38" s="941"/>
      <c r="ARW38" s="941"/>
      <c r="ARX38" s="941"/>
      <c r="ARY38" s="266"/>
      <c r="ARZ38" s="941"/>
      <c r="ASA38" s="941"/>
      <c r="ASB38" s="316"/>
      <c r="ASC38" s="316"/>
      <c r="ASD38" s="941"/>
      <c r="ASE38" s="941"/>
      <c r="ASF38" s="941"/>
      <c r="ASG38" s="941"/>
      <c r="ASH38" s="266"/>
      <c r="ASI38" s="941"/>
      <c r="ASJ38" s="941"/>
      <c r="ASK38" s="316"/>
      <c r="ASL38" s="316"/>
      <c r="ASM38" s="941"/>
      <c r="ASN38" s="941"/>
      <c r="ASO38" s="941"/>
      <c r="ASP38" s="941"/>
      <c r="ASQ38" s="266"/>
      <c r="ASR38" s="941"/>
      <c r="ASS38" s="941"/>
      <c r="AST38" s="316"/>
      <c r="ASU38" s="316"/>
      <c r="ASV38" s="941"/>
      <c r="ASW38" s="941"/>
      <c r="ASX38" s="941"/>
      <c r="ASY38" s="941"/>
      <c r="ASZ38" s="266"/>
      <c r="ATA38" s="941"/>
      <c r="ATB38" s="941"/>
      <c r="ATC38" s="316"/>
      <c r="ATD38" s="316"/>
      <c r="ATE38" s="941"/>
      <c r="ATF38" s="941"/>
      <c r="ATG38" s="941"/>
      <c r="ATH38" s="941"/>
      <c r="ATI38" s="266"/>
      <c r="ATJ38" s="941"/>
      <c r="ATK38" s="941"/>
      <c r="ATL38" s="316"/>
      <c r="ATM38" s="316"/>
      <c r="ATN38" s="941"/>
      <c r="ATO38" s="941"/>
      <c r="ATP38" s="941"/>
      <c r="ATQ38" s="941"/>
      <c r="ATR38" s="266"/>
      <c r="ATS38" s="941"/>
      <c r="ATT38" s="941"/>
      <c r="ATU38" s="316"/>
      <c r="ATV38" s="316"/>
      <c r="ATW38" s="941"/>
      <c r="ATX38" s="941"/>
      <c r="ATY38" s="941"/>
      <c r="ATZ38" s="941"/>
      <c r="AUA38" s="266"/>
      <c r="AUB38" s="941"/>
      <c r="AUC38" s="941"/>
      <c r="AUD38" s="316"/>
      <c r="AUE38" s="316"/>
      <c r="AUF38" s="941"/>
      <c r="AUG38" s="941"/>
      <c r="AUH38" s="941"/>
      <c r="AUI38" s="941"/>
      <c r="AUJ38" s="266"/>
      <c r="AUK38" s="941"/>
      <c r="AUL38" s="941"/>
      <c r="AUM38" s="316"/>
      <c r="AUN38" s="316"/>
      <c r="AUO38" s="941"/>
      <c r="AUP38" s="941"/>
      <c r="AUQ38" s="941"/>
      <c r="AUR38" s="941"/>
      <c r="AUS38" s="266"/>
      <c r="AUT38" s="941"/>
      <c r="AUU38" s="941"/>
      <c r="AUV38" s="316"/>
      <c r="AUW38" s="316"/>
      <c r="AUX38" s="941"/>
      <c r="AUY38" s="941"/>
      <c r="AUZ38" s="941"/>
      <c r="AVA38" s="941"/>
      <c r="AVB38" s="266"/>
      <c r="AVC38" s="941"/>
      <c r="AVD38" s="941"/>
      <c r="AVE38" s="316"/>
      <c r="AVF38" s="316"/>
      <c r="AVG38" s="941"/>
      <c r="AVH38" s="941"/>
      <c r="AVI38" s="941"/>
      <c r="AVJ38" s="941"/>
      <c r="AVK38" s="266"/>
      <c r="AVL38" s="941"/>
      <c r="AVM38" s="941"/>
      <c r="AVN38" s="316"/>
      <c r="AVO38" s="316"/>
      <c r="AVP38" s="941"/>
      <c r="AVQ38" s="941"/>
      <c r="AVR38" s="941"/>
      <c r="AVS38" s="941"/>
      <c r="AVT38" s="266"/>
      <c r="AVU38" s="941"/>
      <c r="AVV38" s="941"/>
      <c r="AVW38" s="316"/>
      <c r="AVX38" s="316"/>
      <c r="AVY38" s="941"/>
      <c r="AVZ38" s="941"/>
      <c r="AWA38" s="941"/>
      <c r="AWB38" s="941"/>
      <c r="AWC38" s="266"/>
      <c r="AWD38" s="941"/>
      <c r="AWE38" s="941"/>
      <c r="AWF38" s="316"/>
      <c r="AWG38" s="316"/>
      <c r="AWH38" s="941"/>
      <c r="AWI38" s="941"/>
      <c r="AWJ38" s="941"/>
      <c r="AWK38" s="941"/>
      <c r="AWL38" s="266"/>
      <c r="AWM38" s="941"/>
      <c r="AWN38" s="941"/>
      <c r="AWO38" s="316"/>
      <c r="AWP38" s="316"/>
      <c r="AWQ38" s="941"/>
      <c r="AWR38" s="941"/>
      <c r="AWS38" s="941"/>
      <c r="AWT38" s="941"/>
      <c r="AWU38" s="266"/>
      <c r="AWV38" s="941"/>
      <c r="AWW38" s="941"/>
      <c r="AWX38" s="316"/>
      <c r="AWY38" s="316"/>
      <c r="AWZ38" s="941"/>
      <c r="AXA38" s="941"/>
      <c r="AXB38" s="941"/>
      <c r="AXC38" s="941"/>
      <c r="AXD38" s="266"/>
      <c r="AXE38" s="941"/>
      <c r="AXF38" s="941"/>
      <c r="AXG38" s="316"/>
      <c r="AXH38" s="316"/>
      <c r="AXI38" s="941"/>
      <c r="AXJ38" s="941"/>
      <c r="AXK38" s="941"/>
      <c r="AXL38" s="941"/>
      <c r="AXM38" s="266"/>
      <c r="AXN38" s="941"/>
      <c r="AXO38" s="941"/>
      <c r="AXP38" s="316"/>
      <c r="AXQ38" s="316"/>
      <c r="AXR38" s="941"/>
      <c r="AXS38" s="941"/>
      <c r="AXT38" s="941"/>
      <c r="AXU38" s="941"/>
      <c r="AXV38" s="266"/>
      <c r="AXW38" s="941"/>
      <c r="AXX38" s="941"/>
      <c r="AXY38" s="316"/>
      <c r="AXZ38" s="316"/>
      <c r="AYA38" s="941"/>
      <c r="AYB38" s="941"/>
      <c r="AYC38" s="941"/>
      <c r="AYD38" s="941"/>
      <c r="AYE38" s="266"/>
      <c r="AYF38" s="941"/>
      <c r="AYG38" s="941"/>
      <c r="AYH38" s="316"/>
      <c r="AYI38" s="316"/>
      <c r="AYJ38" s="941"/>
      <c r="AYK38" s="941"/>
      <c r="AYL38" s="941"/>
      <c r="AYM38" s="941"/>
      <c r="AYN38" s="266"/>
      <c r="AYO38" s="941"/>
      <c r="AYP38" s="941"/>
      <c r="AYQ38" s="316"/>
      <c r="AYR38" s="316"/>
      <c r="AYS38" s="941"/>
      <c r="AYT38" s="941"/>
      <c r="AYU38" s="941"/>
      <c r="AYV38" s="941"/>
      <c r="AYW38" s="266"/>
      <c r="AYX38" s="941"/>
      <c r="AYY38" s="941"/>
      <c r="AYZ38" s="316"/>
      <c r="AZA38" s="316"/>
      <c r="AZB38" s="941"/>
      <c r="AZC38" s="941"/>
      <c r="AZD38" s="941"/>
      <c r="AZE38" s="941"/>
      <c r="AZF38" s="266"/>
      <c r="AZG38" s="941"/>
      <c r="AZH38" s="941"/>
      <c r="AZI38" s="316"/>
      <c r="AZJ38" s="316"/>
      <c r="AZK38" s="941"/>
      <c r="AZL38" s="941"/>
      <c r="AZM38" s="941"/>
      <c r="AZN38" s="941"/>
      <c r="AZO38" s="266"/>
      <c r="AZP38" s="941"/>
      <c r="AZQ38" s="941"/>
      <c r="AZR38" s="316"/>
      <c r="AZS38" s="316"/>
      <c r="AZT38" s="941"/>
      <c r="AZU38" s="941"/>
      <c r="AZV38" s="941"/>
      <c r="AZW38" s="941"/>
      <c r="AZX38" s="266"/>
      <c r="AZY38" s="941"/>
      <c r="AZZ38" s="941"/>
      <c r="BAA38" s="316"/>
      <c r="BAB38" s="316"/>
      <c r="BAC38" s="941"/>
      <c r="BAD38" s="941"/>
      <c r="BAE38" s="941"/>
      <c r="BAF38" s="941"/>
      <c r="BAG38" s="266"/>
      <c r="BAH38" s="941"/>
      <c r="BAI38" s="941"/>
      <c r="BAJ38" s="316"/>
      <c r="BAK38" s="316"/>
      <c r="BAL38" s="941"/>
      <c r="BAM38" s="941"/>
      <c r="BAN38" s="941"/>
      <c r="BAO38" s="941"/>
      <c r="BAP38" s="266"/>
      <c r="BAQ38" s="941"/>
      <c r="BAR38" s="941"/>
      <c r="BAS38" s="316"/>
      <c r="BAT38" s="316"/>
      <c r="BAU38" s="941"/>
      <c r="BAV38" s="941"/>
      <c r="BAW38" s="941"/>
      <c r="BAX38" s="941"/>
      <c r="BAY38" s="266"/>
      <c r="BAZ38" s="941"/>
      <c r="BBA38" s="941"/>
      <c r="BBB38" s="316"/>
      <c r="BBC38" s="316"/>
      <c r="BBD38" s="941"/>
      <c r="BBE38" s="941"/>
      <c r="BBF38" s="941"/>
      <c r="BBG38" s="941"/>
      <c r="BBH38" s="266"/>
      <c r="BBI38" s="941"/>
      <c r="BBJ38" s="941"/>
      <c r="BBK38" s="316"/>
      <c r="BBL38" s="316"/>
      <c r="BBM38" s="941"/>
      <c r="BBN38" s="941"/>
      <c r="BBO38" s="941"/>
      <c r="BBP38" s="941"/>
      <c r="BBQ38" s="266"/>
      <c r="BBR38" s="941"/>
      <c r="BBS38" s="941"/>
      <c r="BBT38" s="316"/>
      <c r="BBU38" s="316"/>
      <c r="BBV38" s="941"/>
      <c r="BBW38" s="941"/>
      <c r="BBX38" s="941"/>
      <c r="BBY38" s="941"/>
      <c r="BBZ38" s="266"/>
      <c r="BCA38" s="941"/>
      <c r="BCB38" s="941"/>
      <c r="BCC38" s="316"/>
      <c r="BCD38" s="316"/>
      <c r="BCE38" s="941"/>
      <c r="BCF38" s="941"/>
      <c r="BCG38" s="941"/>
      <c r="BCH38" s="941"/>
      <c r="BCI38" s="266"/>
      <c r="BCJ38" s="941"/>
      <c r="BCK38" s="941"/>
      <c r="BCL38" s="316"/>
      <c r="BCM38" s="316"/>
      <c r="BCN38" s="941"/>
      <c r="BCO38" s="941"/>
      <c r="BCP38" s="941"/>
      <c r="BCQ38" s="941"/>
      <c r="BCR38" s="266"/>
      <c r="BCS38" s="941"/>
      <c r="BCT38" s="941"/>
      <c r="BCU38" s="316"/>
      <c r="BCV38" s="316"/>
      <c r="BCW38" s="941"/>
      <c r="BCX38" s="941"/>
      <c r="BCY38" s="941"/>
      <c r="BCZ38" s="941"/>
      <c r="BDA38" s="266"/>
      <c r="BDB38" s="941"/>
      <c r="BDC38" s="941"/>
      <c r="BDD38" s="316"/>
      <c r="BDE38" s="316"/>
      <c r="BDF38" s="941"/>
      <c r="BDG38" s="941"/>
      <c r="BDH38" s="941"/>
      <c r="BDI38" s="941"/>
      <c r="BDJ38" s="266"/>
      <c r="BDK38" s="941"/>
      <c r="BDL38" s="941"/>
      <c r="BDM38" s="316"/>
      <c r="BDN38" s="316"/>
      <c r="BDO38" s="941"/>
      <c r="BDP38" s="941"/>
      <c r="BDQ38" s="941"/>
      <c r="BDR38" s="941"/>
      <c r="BDS38" s="266"/>
      <c r="BDT38" s="941"/>
      <c r="BDU38" s="941"/>
      <c r="BDV38" s="316"/>
      <c r="BDW38" s="316"/>
      <c r="BDX38" s="941"/>
      <c r="BDY38" s="941"/>
      <c r="BDZ38" s="941"/>
      <c r="BEA38" s="941"/>
      <c r="BEB38" s="266"/>
      <c r="BEC38" s="941"/>
      <c r="BED38" s="941"/>
      <c r="BEE38" s="316"/>
      <c r="BEF38" s="316"/>
      <c r="BEG38" s="941"/>
      <c r="BEH38" s="941"/>
      <c r="BEI38" s="941"/>
      <c r="BEJ38" s="941"/>
      <c r="BEK38" s="266"/>
      <c r="BEL38" s="941"/>
      <c r="BEM38" s="941"/>
      <c r="BEN38" s="316"/>
      <c r="BEO38" s="316"/>
      <c r="BEP38" s="941"/>
      <c r="BEQ38" s="941"/>
      <c r="BER38" s="941"/>
      <c r="BES38" s="941"/>
      <c r="BET38" s="266"/>
      <c r="BEU38" s="941"/>
      <c r="BEV38" s="941"/>
      <c r="BEW38" s="316"/>
      <c r="BEX38" s="316"/>
      <c r="BEY38" s="941"/>
      <c r="BEZ38" s="941"/>
      <c r="BFA38" s="941"/>
      <c r="BFB38" s="941"/>
      <c r="BFC38" s="266"/>
      <c r="BFD38" s="941"/>
      <c r="BFE38" s="941"/>
      <c r="BFF38" s="316"/>
      <c r="BFG38" s="316"/>
      <c r="BFH38" s="941"/>
      <c r="BFI38" s="941"/>
      <c r="BFJ38" s="941"/>
      <c r="BFK38" s="941"/>
      <c r="BFL38" s="266"/>
      <c r="BFM38" s="941"/>
      <c r="BFN38" s="941"/>
      <c r="BFO38" s="316"/>
      <c r="BFP38" s="316"/>
      <c r="BFQ38" s="941"/>
      <c r="BFR38" s="941"/>
      <c r="BFS38" s="941"/>
      <c r="BFT38" s="941"/>
      <c r="BFU38" s="266"/>
      <c r="BFV38" s="941"/>
      <c r="BFW38" s="941"/>
      <c r="BFX38" s="316"/>
      <c r="BFY38" s="316"/>
      <c r="BFZ38" s="941"/>
      <c r="BGA38" s="941"/>
      <c r="BGB38" s="941"/>
      <c r="BGC38" s="941"/>
      <c r="BGD38" s="266"/>
      <c r="BGE38" s="941"/>
      <c r="BGF38" s="941"/>
      <c r="BGG38" s="316"/>
      <c r="BGH38" s="316"/>
      <c r="BGI38" s="941"/>
      <c r="BGJ38" s="941"/>
      <c r="BGK38" s="941"/>
      <c r="BGL38" s="941"/>
      <c r="BGM38" s="266"/>
      <c r="BGN38" s="941"/>
      <c r="BGO38" s="941"/>
      <c r="BGP38" s="316"/>
      <c r="BGQ38" s="316"/>
      <c r="BGR38" s="941"/>
      <c r="BGS38" s="941"/>
      <c r="BGT38" s="941"/>
      <c r="BGU38" s="941"/>
      <c r="BGV38" s="266"/>
      <c r="BGW38" s="941"/>
      <c r="BGX38" s="941"/>
      <c r="BGY38" s="316"/>
      <c r="BGZ38" s="316"/>
      <c r="BHA38" s="941"/>
      <c r="BHB38" s="941"/>
      <c r="BHC38" s="941"/>
      <c r="BHD38" s="941"/>
      <c r="BHE38" s="266"/>
      <c r="BHF38" s="941"/>
      <c r="BHG38" s="941"/>
      <c r="BHH38" s="316"/>
      <c r="BHI38" s="316"/>
      <c r="BHJ38" s="941"/>
      <c r="BHK38" s="941"/>
      <c r="BHL38" s="941"/>
      <c r="BHM38" s="941"/>
      <c r="BHN38" s="266"/>
      <c r="BHO38" s="941"/>
      <c r="BHP38" s="941"/>
      <c r="BHQ38" s="316"/>
      <c r="BHR38" s="316"/>
      <c r="BHS38" s="941"/>
      <c r="BHT38" s="941"/>
      <c r="BHU38" s="941"/>
      <c r="BHV38" s="941"/>
      <c r="BHW38" s="266"/>
      <c r="BHX38" s="941"/>
      <c r="BHY38" s="941"/>
      <c r="BHZ38" s="316"/>
      <c r="BIA38" s="316"/>
      <c r="BIB38" s="941"/>
      <c r="BIC38" s="941"/>
      <c r="BID38" s="941"/>
      <c r="BIE38" s="941"/>
      <c r="BIF38" s="266"/>
      <c r="BIG38" s="941"/>
      <c r="BIH38" s="941"/>
      <c r="BII38" s="316"/>
      <c r="BIJ38" s="316"/>
      <c r="BIK38" s="941"/>
      <c r="BIL38" s="941"/>
      <c r="BIM38" s="941"/>
      <c r="BIN38" s="941"/>
      <c r="BIO38" s="266"/>
      <c r="BIP38" s="941"/>
      <c r="BIQ38" s="941"/>
      <c r="BIR38" s="316"/>
      <c r="BIS38" s="316"/>
      <c r="BIT38" s="941"/>
      <c r="BIU38" s="941"/>
      <c r="BIV38" s="941"/>
      <c r="BIW38" s="941"/>
      <c r="BIX38" s="266"/>
      <c r="BIY38" s="941"/>
      <c r="BIZ38" s="941"/>
      <c r="BJA38" s="316"/>
      <c r="BJB38" s="316"/>
      <c r="BJC38" s="941"/>
      <c r="BJD38" s="941"/>
      <c r="BJE38" s="941"/>
      <c r="BJF38" s="941"/>
      <c r="BJG38" s="266"/>
      <c r="BJH38" s="941"/>
      <c r="BJI38" s="941"/>
      <c r="BJJ38" s="316"/>
      <c r="BJK38" s="316"/>
      <c r="BJL38" s="941"/>
      <c r="BJM38" s="941"/>
      <c r="BJN38" s="941"/>
      <c r="BJO38" s="941"/>
      <c r="BJP38" s="266"/>
      <c r="BJQ38" s="941"/>
      <c r="BJR38" s="941"/>
      <c r="BJS38" s="316"/>
      <c r="BJT38" s="316"/>
      <c r="BJU38" s="941"/>
      <c r="BJV38" s="941"/>
      <c r="BJW38" s="941"/>
      <c r="BJX38" s="941"/>
      <c r="BJY38" s="266"/>
      <c r="BJZ38" s="941"/>
      <c r="BKA38" s="941"/>
      <c r="BKB38" s="316"/>
      <c r="BKC38" s="316"/>
      <c r="BKD38" s="941"/>
      <c r="BKE38" s="941"/>
      <c r="BKF38" s="941"/>
      <c r="BKG38" s="941"/>
      <c r="BKH38" s="266"/>
      <c r="BKI38" s="941"/>
      <c r="BKJ38" s="941"/>
      <c r="BKK38" s="316"/>
      <c r="BKL38" s="316"/>
      <c r="BKM38" s="941"/>
      <c r="BKN38" s="941"/>
      <c r="BKO38" s="941"/>
      <c r="BKP38" s="941"/>
      <c r="BKQ38" s="266"/>
      <c r="BKR38" s="941"/>
      <c r="BKS38" s="941"/>
      <c r="BKT38" s="316"/>
      <c r="BKU38" s="316"/>
      <c r="BKV38" s="941"/>
      <c r="BKW38" s="941"/>
      <c r="BKX38" s="941"/>
      <c r="BKY38" s="941"/>
      <c r="BKZ38" s="266"/>
      <c r="BLA38" s="941"/>
      <c r="BLB38" s="941"/>
      <c r="BLC38" s="316"/>
      <c r="BLD38" s="316"/>
      <c r="BLE38" s="941"/>
      <c r="BLF38" s="941"/>
      <c r="BLG38" s="941"/>
      <c r="BLH38" s="941"/>
      <c r="BLI38" s="266"/>
      <c r="BLJ38" s="941"/>
      <c r="BLK38" s="941"/>
      <c r="BLL38" s="316"/>
      <c r="BLM38" s="316"/>
      <c r="BLN38" s="941"/>
      <c r="BLO38" s="941"/>
      <c r="BLP38" s="941"/>
      <c r="BLQ38" s="941"/>
      <c r="BLR38" s="266"/>
      <c r="BLS38" s="941"/>
      <c r="BLT38" s="941"/>
      <c r="BLU38" s="316"/>
      <c r="BLV38" s="316"/>
      <c r="BLW38" s="941"/>
      <c r="BLX38" s="941"/>
      <c r="BLY38" s="941"/>
      <c r="BLZ38" s="941"/>
      <c r="BMA38" s="266"/>
      <c r="BMB38" s="941"/>
      <c r="BMC38" s="941"/>
      <c r="BMD38" s="316"/>
      <c r="BME38" s="316"/>
      <c r="BMF38" s="941"/>
      <c r="BMG38" s="941"/>
      <c r="BMH38" s="941"/>
      <c r="BMI38" s="941"/>
      <c r="BMJ38" s="266"/>
      <c r="BMK38" s="941"/>
      <c r="BML38" s="941"/>
      <c r="BMM38" s="316"/>
      <c r="BMN38" s="316"/>
      <c r="BMO38" s="941"/>
      <c r="BMP38" s="941"/>
      <c r="BMQ38" s="941"/>
      <c r="BMR38" s="941"/>
      <c r="BMS38" s="266"/>
      <c r="BMT38" s="941"/>
      <c r="BMU38" s="941"/>
      <c r="BMV38" s="316"/>
      <c r="BMW38" s="316"/>
      <c r="BMX38" s="941"/>
      <c r="BMY38" s="941"/>
      <c r="BMZ38" s="941"/>
      <c r="BNA38" s="941"/>
      <c r="BNB38" s="266"/>
      <c r="BNC38" s="941"/>
      <c r="BND38" s="941"/>
      <c r="BNE38" s="316"/>
      <c r="BNF38" s="316"/>
      <c r="BNG38" s="941"/>
      <c r="BNH38" s="941"/>
      <c r="BNI38" s="941"/>
      <c r="BNJ38" s="941"/>
      <c r="BNK38" s="266"/>
      <c r="BNL38" s="941"/>
      <c r="BNM38" s="941"/>
      <c r="BNN38" s="316"/>
      <c r="BNO38" s="316"/>
      <c r="BNP38" s="941"/>
      <c r="BNQ38" s="941"/>
      <c r="BNR38" s="941"/>
      <c r="BNS38" s="941"/>
      <c r="BNT38" s="266"/>
      <c r="BNU38" s="941"/>
      <c r="BNV38" s="941"/>
      <c r="BNW38" s="316"/>
      <c r="BNX38" s="316"/>
      <c r="BNY38" s="941"/>
      <c r="BNZ38" s="941"/>
      <c r="BOA38" s="941"/>
      <c r="BOB38" s="941"/>
      <c r="BOC38" s="266"/>
      <c r="BOD38" s="941"/>
      <c r="BOE38" s="941"/>
      <c r="BOF38" s="316"/>
      <c r="BOG38" s="316"/>
      <c r="BOH38" s="941"/>
      <c r="BOI38" s="941"/>
      <c r="BOJ38" s="941"/>
      <c r="BOK38" s="941"/>
      <c r="BOL38" s="266"/>
      <c r="BOM38" s="941"/>
      <c r="BON38" s="941"/>
      <c r="BOO38" s="316"/>
      <c r="BOP38" s="316"/>
      <c r="BOQ38" s="941"/>
      <c r="BOR38" s="941"/>
      <c r="BOS38" s="941"/>
      <c r="BOT38" s="941"/>
      <c r="BOU38" s="266"/>
      <c r="BOV38" s="941"/>
      <c r="BOW38" s="941"/>
      <c r="BOX38" s="316"/>
      <c r="BOY38" s="316"/>
      <c r="BOZ38" s="941"/>
      <c r="BPA38" s="941"/>
      <c r="BPB38" s="941"/>
      <c r="BPC38" s="941"/>
      <c r="BPD38" s="266"/>
      <c r="BPE38" s="941"/>
      <c r="BPF38" s="941"/>
      <c r="BPG38" s="316"/>
      <c r="BPH38" s="316"/>
      <c r="BPI38" s="941"/>
      <c r="BPJ38" s="941"/>
      <c r="BPK38" s="941"/>
      <c r="BPL38" s="941"/>
      <c r="BPM38" s="266"/>
      <c r="BPN38" s="941"/>
      <c r="BPO38" s="941"/>
      <c r="BPP38" s="316"/>
      <c r="BPQ38" s="316"/>
      <c r="BPR38" s="941"/>
      <c r="BPS38" s="941"/>
      <c r="BPT38" s="941"/>
      <c r="BPU38" s="941"/>
      <c r="BPV38" s="266"/>
      <c r="BPW38" s="941"/>
      <c r="BPX38" s="941"/>
      <c r="BPY38" s="316"/>
      <c r="BPZ38" s="316"/>
      <c r="BQA38" s="941"/>
      <c r="BQB38" s="941"/>
      <c r="BQC38" s="941"/>
      <c r="BQD38" s="941"/>
      <c r="BQE38" s="266"/>
      <c r="BQF38" s="941"/>
      <c r="BQG38" s="941"/>
      <c r="BQH38" s="316"/>
      <c r="BQI38" s="316"/>
      <c r="BQJ38" s="941"/>
      <c r="BQK38" s="941"/>
      <c r="BQL38" s="941"/>
      <c r="BQM38" s="941"/>
      <c r="BQN38" s="266"/>
      <c r="BQO38" s="941"/>
      <c r="BQP38" s="941"/>
      <c r="BQQ38" s="316"/>
      <c r="BQR38" s="316"/>
      <c r="BQS38" s="941"/>
      <c r="BQT38" s="941"/>
      <c r="BQU38" s="941"/>
      <c r="BQV38" s="941"/>
      <c r="BQW38" s="266"/>
      <c r="BQX38" s="941"/>
      <c r="BQY38" s="941"/>
      <c r="BQZ38" s="316"/>
      <c r="BRA38" s="316"/>
      <c r="BRB38" s="941"/>
      <c r="BRC38" s="941"/>
      <c r="BRD38" s="941"/>
      <c r="BRE38" s="941"/>
      <c r="BRF38" s="266"/>
      <c r="BRG38" s="941"/>
      <c r="BRH38" s="941"/>
      <c r="BRI38" s="316"/>
      <c r="BRJ38" s="316"/>
      <c r="BRK38" s="941"/>
      <c r="BRL38" s="941"/>
      <c r="BRM38" s="941"/>
      <c r="BRN38" s="941"/>
      <c r="BRO38" s="266"/>
      <c r="BRP38" s="941"/>
      <c r="BRQ38" s="941"/>
      <c r="BRR38" s="316"/>
      <c r="BRS38" s="316"/>
      <c r="BRT38" s="941"/>
      <c r="BRU38" s="941"/>
      <c r="BRV38" s="941"/>
      <c r="BRW38" s="941"/>
      <c r="BRX38" s="266"/>
      <c r="BRY38" s="941"/>
      <c r="BRZ38" s="941"/>
      <c r="BSA38" s="316"/>
      <c r="BSB38" s="316"/>
      <c r="BSC38" s="941"/>
      <c r="BSD38" s="941"/>
      <c r="BSE38" s="941"/>
      <c r="BSF38" s="941"/>
      <c r="BSG38" s="266"/>
      <c r="BSH38" s="941"/>
      <c r="BSI38" s="941"/>
      <c r="BSJ38" s="316"/>
      <c r="BSK38" s="316"/>
      <c r="BSL38" s="941"/>
      <c r="BSM38" s="941"/>
      <c r="BSN38" s="941"/>
      <c r="BSO38" s="941"/>
      <c r="BSP38" s="266"/>
      <c r="BSQ38" s="941"/>
      <c r="BSR38" s="941"/>
      <c r="BSS38" s="316"/>
      <c r="BST38" s="316"/>
      <c r="BSU38" s="941"/>
      <c r="BSV38" s="941"/>
      <c r="BSW38" s="941"/>
      <c r="BSX38" s="941"/>
      <c r="BSY38" s="266"/>
      <c r="BSZ38" s="941"/>
      <c r="BTA38" s="941"/>
      <c r="BTB38" s="316"/>
      <c r="BTC38" s="316"/>
      <c r="BTD38" s="941"/>
      <c r="BTE38" s="941"/>
      <c r="BTF38" s="941"/>
      <c r="BTG38" s="941"/>
      <c r="BTH38" s="266"/>
      <c r="BTI38" s="941"/>
      <c r="BTJ38" s="941"/>
      <c r="BTK38" s="316"/>
      <c r="BTL38" s="316"/>
      <c r="BTM38" s="941"/>
      <c r="BTN38" s="941"/>
      <c r="BTO38" s="941"/>
      <c r="BTP38" s="941"/>
      <c r="BTQ38" s="266"/>
      <c r="BTR38" s="941"/>
      <c r="BTS38" s="941"/>
      <c r="BTT38" s="316"/>
      <c r="BTU38" s="316"/>
      <c r="BTV38" s="941"/>
      <c r="BTW38" s="941"/>
      <c r="BTX38" s="941"/>
      <c r="BTY38" s="941"/>
      <c r="BTZ38" s="266"/>
      <c r="BUA38" s="941"/>
      <c r="BUB38" s="941"/>
      <c r="BUC38" s="316"/>
      <c r="BUD38" s="316"/>
      <c r="BUE38" s="941"/>
      <c r="BUF38" s="941"/>
      <c r="BUG38" s="941"/>
      <c r="BUH38" s="941"/>
      <c r="BUI38" s="266"/>
      <c r="BUJ38" s="941"/>
      <c r="BUK38" s="941"/>
      <c r="BUL38" s="316"/>
      <c r="BUM38" s="316"/>
      <c r="BUN38" s="941"/>
      <c r="BUO38" s="941"/>
      <c r="BUP38" s="941"/>
      <c r="BUQ38" s="941"/>
      <c r="BUR38" s="266"/>
      <c r="BUS38" s="941"/>
      <c r="BUT38" s="941"/>
      <c r="BUU38" s="316"/>
      <c r="BUV38" s="316"/>
      <c r="BUW38" s="941"/>
      <c r="BUX38" s="941"/>
      <c r="BUY38" s="941"/>
      <c r="BUZ38" s="941"/>
      <c r="BVA38" s="266"/>
      <c r="BVB38" s="941"/>
      <c r="BVC38" s="941"/>
      <c r="BVD38" s="316"/>
      <c r="BVE38" s="316"/>
      <c r="BVF38" s="941"/>
      <c r="BVG38" s="941"/>
      <c r="BVH38" s="941"/>
      <c r="BVI38" s="941"/>
      <c r="BVJ38" s="266"/>
      <c r="BVK38" s="941"/>
      <c r="BVL38" s="941"/>
      <c r="BVM38" s="316"/>
      <c r="BVN38" s="316"/>
      <c r="BVO38" s="941"/>
      <c r="BVP38" s="941"/>
      <c r="BVQ38" s="941"/>
      <c r="BVR38" s="941"/>
      <c r="BVS38" s="266"/>
      <c r="BVT38" s="941"/>
      <c r="BVU38" s="941"/>
      <c r="BVV38" s="316"/>
      <c r="BVW38" s="316"/>
      <c r="BVX38" s="941"/>
      <c r="BVY38" s="941"/>
      <c r="BVZ38" s="941"/>
      <c r="BWA38" s="941"/>
      <c r="BWB38" s="266"/>
      <c r="BWC38" s="941"/>
      <c r="BWD38" s="941"/>
      <c r="BWE38" s="316"/>
      <c r="BWF38" s="316"/>
      <c r="BWG38" s="941"/>
      <c r="BWH38" s="941"/>
      <c r="BWI38" s="941"/>
      <c r="BWJ38" s="941"/>
      <c r="BWK38" s="266"/>
      <c r="BWL38" s="941"/>
      <c r="BWM38" s="941"/>
      <c r="BWN38" s="316"/>
      <c r="BWO38" s="316"/>
      <c r="BWP38" s="941"/>
      <c r="BWQ38" s="941"/>
      <c r="BWR38" s="941"/>
      <c r="BWS38" s="941"/>
      <c r="BWT38" s="266"/>
      <c r="BWU38" s="941"/>
      <c r="BWV38" s="941"/>
      <c r="BWW38" s="316"/>
      <c r="BWX38" s="316"/>
      <c r="BWY38" s="941"/>
      <c r="BWZ38" s="941"/>
      <c r="BXA38" s="941"/>
      <c r="BXB38" s="941"/>
      <c r="BXC38" s="266"/>
      <c r="BXD38" s="941"/>
      <c r="BXE38" s="941"/>
      <c r="BXF38" s="316"/>
      <c r="BXG38" s="316"/>
      <c r="BXH38" s="941"/>
      <c r="BXI38" s="941"/>
      <c r="BXJ38" s="941"/>
      <c r="BXK38" s="941"/>
      <c r="BXL38" s="266"/>
      <c r="BXM38" s="941"/>
      <c r="BXN38" s="941"/>
      <c r="BXO38" s="316"/>
      <c r="BXP38" s="316"/>
      <c r="BXQ38" s="941"/>
      <c r="BXR38" s="941"/>
      <c r="BXS38" s="941"/>
      <c r="BXT38" s="941"/>
      <c r="BXU38" s="266"/>
      <c r="BXV38" s="941"/>
      <c r="BXW38" s="941"/>
      <c r="BXX38" s="316"/>
      <c r="BXY38" s="316"/>
      <c r="BXZ38" s="941"/>
      <c r="BYA38" s="941"/>
      <c r="BYB38" s="941"/>
      <c r="BYC38" s="941"/>
      <c r="BYD38" s="266"/>
      <c r="BYE38" s="941"/>
      <c r="BYF38" s="941"/>
      <c r="BYG38" s="316"/>
      <c r="BYH38" s="316"/>
      <c r="BYI38" s="941"/>
      <c r="BYJ38" s="941"/>
      <c r="BYK38" s="941"/>
      <c r="BYL38" s="941"/>
      <c r="BYM38" s="266"/>
      <c r="BYN38" s="941"/>
      <c r="BYO38" s="941"/>
      <c r="BYP38" s="316"/>
      <c r="BYQ38" s="316"/>
      <c r="BYR38" s="941"/>
      <c r="BYS38" s="941"/>
      <c r="BYT38" s="941"/>
      <c r="BYU38" s="941"/>
      <c r="BYV38" s="266"/>
      <c r="BYW38" s="941"/>
      <c r="BYX38" s="941"/>
      <c r="BYY38" s="316"/>
      <c r="BYZ38" s="316"/>
      <c r="BZA38" s="941"/>
      <c r="BZB38" s="941"/>
      <c r="BZC38" s="941"/>
      <c r="BZD38" s="941"/>
      <c r="BZE38" s="266"/>
      <c r="BZF38" s="941"/>
      <c r="BZG38" s="941"/>
      <c r="BZH38" s="316"/>
      <c r="BZI38" s="316"/>
      <c r="BZJ38" s="941"/>
      <c r="BZK38" s="941"/>
      <c r="BZL38" s="941"/>
      <c r="BZM38" s="941"/>
      <c r="BZN38" s="266"/>
      <c r="BZO38" s="941"/>
      <c r="BZP38" s="941"/>
      <c r="BZQ38" s="316"/>
      <c r="BZR38" s="316"/>
      <c r="BZS38" s="941"/>
      <c r="BZT38" s="941"/>
      <c r="BZU38" s="941"/>
      <c r="BZV38" s="941"/>
      <c r="BZW38" s="266"/>
      <c r="BZX38" s="941"/>
      <c r="BZY38" s="941"/>
      <c r="BZZ38" s="316"/>
      <c r="CAA38" s="316"/>
      <c r="CAB38" s="941"/>
      <c r="CAC38" s="941"/>
      <c r="CAD38" s="941"/>
      <c r="CAE38" s="941"/>
      <c r="CAF38" s="266"/>
      <c r="CAG38" s="941"/>
      <c r="CAH38" s="941"/>
      <c r="CAI38" s="316"/>
      <c r="CAJ38" s="316"/>
      <c r="CAK38" s="941"/>
      <c r="CAL38" s="941"/>
      <c r="CAM38" s="941"/>
      <c r="CAN38" s="941"/>
      <c r="CAO38" s="266"/>
      <c r="CAP38" s="941"/>
      <c r="CAQ38" s="941"/>
      <c r="CAR38" s="316"/>
      <c r="CAS38" s="316"/>
      <c r="CAT38" s="941"/>
      <c r="CAU38" s="941"/>
      <c r="CAV38" s="941"/>
      <c r="CAW38" s="941"/>
      <c r="CAX38" s="266"/>
      <c r="CAY38" s="941"/>
      <c r="CAZ38" s="941"/>
      <c r="CBA38" s="316"/>
      <c r="CBB38" s="316"/>
      <c r="CBC38" s="941"/>
      <c r="CBD38" s="941"/>
      <c r="CBE38" s="941"/>
      <c r="CBF38" s="941"/>
      <c r="CBG38" s="266"/>
      <c r="CBH38" s="941"/>
      <c r="CBI38" s="941"/>
      <c r="CBJ38" s="316"/>
      <c r="CBK38" s="316"/>
      <c r="CBL38" s="941"/>
      <c r="CBM38" s="941"/>
      <c r="CBN38" s="941"/>
      <c r="CBO38" s="941"/>
      <c r="CBP38" s="266"/>
      <c r="CBQ38" s="941"/>
      <c r="CBR38" s="941"/>
      <c r="CBS38" s="316"/>
      <c r="CBT38" s="316"/>
      <c r="CBU38" s="941"/>
      <c r="CBV38" s="941"/>
      <c r="CBW38" s="941"/>
      <c r="CBX38" s="941"/>
      <c r="CBY38" s="266"/>
      <c r="CBZ38" s="941"/>
      <c r="CCA38" s="941"/>
      <c r="CCB38" s="316"/>
      <c r="CCC38" s="316"/>
      <c r="CCD38" s="941"/>
      <c r="CCE38" s="941"/>
      <c r="CCF38" s="941"/>
      <c r="CCG38" s="941"/>
      <c r="CCH38" s="266"/>
      <c r="CCI38" s="941"/>
      <c r="CCJ38" s="941"/>
      <c r="CCK38" s="316"/>
      <c r="CCL38" s="316"/>
      <c r="CCM38" s="941"/>
      <c r="CCN38" s="941"/>
      <c r="CCO38" s="941"/>
      <c r="CCP38" s="941"/>
      <c r="CCQ38" s="266"/>
      <c r="CCR38" s="941"/>
      <c r="CCS38" s="941"/>
      <c r="CCT38" s="316"/>
      <c r="CCU38" s="316"/>
      <c r="CCV38" s="941"/>
      <c r="CCW38" s="941"/>
      <c r="CCX38" s="941"/>
      <c r="CCY38" s="941"/>
      <c r="CCZ38" s="266"/>
      <c r="CDA38" s="941"/>
      <c r="CDB38" s="941"/>
      <c r="CDC38" s="316"/>
      <c r="CDD38" s="316"/>
      <c r="CDE38" s="941"/>
      <c r="CDF38" s="941"/>
      <c r="CDG38" s="941"/>
      <c r="CDH38" s="941"/>
      <c r="CDI38" s="266"/>
      <c r="CDJ38" s="941"/>
      <c r="CDK38" s="941"/>
      <c r="CDL38" s="316"/>
      <c r="CDM38" s="316"/>
      <c r="CDN38" s="941"/>
      <c r="CDO38" s="941"/>
      <c r="CDP38" s="941"/>
      <c r="CDQ38" s="941"/>
      <c r="CDR38" s="266"/>
      <c r="CDS38" s="941"/>
      <c r="CDT38" s="941"/>
      <c r="CDU38" s="316"/>
      <c r="CDV38" s="316"/>
      <c r="CDW38" s="941"/>
      <c r="CDX38" s="941"/>
      <c r="CDY38" s="941"/>
      <c r="CDZ38" s="941"/>
      <c r="CEA38" s="266"/>
      <c r="CEB38" s="941"/>
      <c r="CEC38" s="941"/>
      <c r="CED38" s="316"/>
      <c r="CEE38" s="316"/>
      <c r="CEF38" s="941"/>
      <c r="CEG38" s="941"/>
      <c r="CEH38" s="941"/>
      <c r="CEI38" s="941"/>
      <c r="CEJ38" s="266"/>
      <c r="CEK38" s="941"/>
      <c r="CEL38" s="941"/>
      <c r="CEM38" s="316"/>
      <c r="CEN38" s="316"/>
      <c r="CEO38" s="941"/>
      <c r="CEP38" s="941"/>
      <c r="CEQ38" s="941"/>
      <c r="CER38" s="941"/>
      <c r="CES38" s="266"/>
      <c r="CET38" s="941"/>
      <c r="CEU38" s="941"/>
      <c r="CEV38" s="316"/>
      <c r="CEW38" s="316"/>
      <c r="CEX38" s="941"/>
      <c r="CEY38" s="941"/>
      <c r="CEZ38" s="941"/>
      <c r="CFA38" s="941"/>
      <c r="CFB38" s="266"/>
      <c r="CFC38" s="941"/>
      <c r="CFD38" s="941"/>
      <c r="CFE38" s="316"/>
      <c r="CFF38" s="316"/>
      <c r="CFG38" s="941"/>
      <c r="CFH38" s="941"/>
      <c r="CFI38" s="941"/>
      <c r="CFJ38" s="941"/>
      <c r="CFK38" s="266"/>
      <c r="CFL38" s="941"/>
      <c r="CFM38" s="941"/>
      <c r="CFN38" s="316"/>
      <c r="CFO38" s="316"/>
      <c r="CFP38" s="941"/>
      <c r="CFQ38" s="941"/>
      <c r="CFR38" s="941"/>
      <c r="CFS38" s="941"/>
      <c r="CFT38" s="266"/>
      <c r="CFU38" s="941"/>
      <c r="CFV38" s="941"/>
      <c r="CFW38" s="316"/>
      <c r="CFX38" s="316"/>
      <c r="CFY38" s="941"/>
      <c r="CFZ38" s="941"/>
      <c r="CGA38" s="941"/>
      <c r="CGB38" s="941"/>
      <c r="CGC38" s="266"/>
      <c r="CGD38" s="941"/>
      <c r="CGE38" s="941"/>
      <c r="CGF38" s="316"/>
      <c r="CGG38" s="316"/>
      <c r="CGH38" s="941"/>
      <c r="CGI38" s="941"/>
      <c r="CGJ38" s="941"/>
      <c r="CGK38" s="941"/>
      <c r="CGL38" s="266"/>
      <c r="CGM38" s="941"/>
      <c r="CGN38" s="941"/>
      <c r="CGO38" s="316"/>
      <c r="CGP38" s="316"/>
      <c r="CGQ38" s="941"/>
      <c r="CGR38" s="941"/>
      <c r="CGS38" s="941"/>
      <c r="CGT38" s="941"/>
      <c r="CGU38" s="266"/>
      <c r="CGV38" s="941"/>
      <c r="CGW38" s="941"/>
      <c r="CGX38" s="316"/>
      <c r="CGY38" s="316"/>
      <c r="CGZ38" s="941"/>
      <c r="CHA38" s="941"/>
      <c r="CHB38" s="941"/>
      <c r="CHC38" s="941"/>
      <c r="CHD38" s="266"/>
      <c r="CHE38" s="941"/>
      <c r="CHF38" s="941"/>
      <c r="CHG38" s="316"/>
      <c r="CHH38" s="316"/>
      <c r="CHI38" s="941"/>
      <c r="CHJ38" s="941"/>
      <c r="CHK38" s="941"/>
      <c r="CHL38" s="941"/>
      <c r="CHM38" s="266"/>
      <c r="CHN38" s="941"/>
      <c r="CHO38" s="941"/>
      <c r="CHP38" s="316"/>
      <c r="CHQ38" s="316"/>
      <c r="CHR38" s="941"/>
      <c r="CHS38" s="941"/>
      <c r="CHT38" s="941"/>
      <c r="CHU38" s="941"/>
      <c r="CHV38" s="266"/>
      <c r="CHW38" s="941"/>
      <c r="CHX38" s="941"/>
      <c r="CHY38" s="316"/>
      <c r="CHZ38" s="316"/>
      <c r="CIA38" s="941"/>
      <c r="CIB38" s="941"/>
      <c r="CIC38" s="941"/>
      <c r="CID38" s="941"/>
      <c r="CIE38" s="266"/>
      <c r="CIF38" s="941"/>
      <c r="CIG38" s="941"/>
      <c r="CIH38" s="316"/>
      <c r="CII38" s="316"/>
      <c r="CIJ38" s="941"/>
      <c r="CIK38" s="941"/>
      <c r="CIL38" s="941"/>
      <c r="CIM38" s="941"/>
      <c r="CIN38" s="266"/>
      <c r="CIO38" s="941"/>
      <c r="CIP38" s="941"/>
      <c r="CIQ38" s="316"/>
      <c r="CIR38" s="316"/>
      <c r="CIS38" s="941"/>
      <c r="CIT38" s="941"/>
      <c r="CIU38" s="941"/>
      <c r="CIV38" s="941"/>
      <c r="CIW38" s="266"/>
      <c r="CIX38" s="941"/>
      <c r="CIY38" s="941"/>
      <c r="CIZ38" s="316"/>
      <c r="CJA38" s="316"/>
      <c r="CJB38" s="941"/>
      <c r="CJC38" s="941"/>
      <c r="CJD38" s="941"/>
      <c r="CJE38" s="941"/>
      <c r="CJF38" s="266"/>
      <c r="CJG38" s="941"/>
      <c r="CJH38" s="941"/>
      <c r="CJI38" s="316"/>
      <c r="CJJ38" s="316"/>
      <c r="CJK38" s="941"/>
      <c r="CJL38" s="941"/>
      <c r="CJM38" s="941"/>
      <c r="CJN38" s="941"/>
      <c r="CJO38" s="266"/>
      <c r="CJP38" s="941"/>
      <c r="CJQ38" s="941"/>
      <c r="CJR38" s="316"/>
      <c r="CJS38" s="316"/>
      <c r="CJT38" s="941"/>
      <c r="CJU38" s="941"/>
      <c r="CJV38" s="941"/>
      <c r="CJW38" s="941"/>
      <c r="CJX38" s="266"/>
      <c r="CJY38" s="941"/>
      <c r="CJZ38" s="941"/>
      <c r="CKA38" s="316"/>
      <c r="CKB38" s="316"/>
      <c r="CKC38" s="941"/>
      <c r="CKD38" s="941"/>
      <c r="CKE38" s="941"/>
      <c r="CKF38" s="941"/>
      <c r="CKG38" s="266"/>
      <c r="CKH38" s="941"/>
      <c r="CKI38" s="941"/>
      <c r="CKJ38" s="316"/>
      <c r="CKK38" s="316"/>
      <c r="CKL38" s="941"/>
      <c r="CKM38" s="941"/>
      <c r="CKN38" s="941"/>
      <c r="CKO38" s="941"/>
      <c r="CKP38" s="266"/>
      <c r="CKQ38" s="941"/>
      <c r="CKR38" s="941"/>
      <c r="CKS38" s="316"/>
      <c r="CKT38" s="316"/>
      <c r="CKU38" s="941"/>
      <c r="CKV38" s="941"/>
      <c r="CKW38" s="941"/>
      <c r="CKX38" s="941"/>
      <c r="CKY38" s="266"/>
      <c r="CKZ38" s="941"/>
      <c r="CLA38" s="941"/>
      <c r="CLB38" s="316"/>
      <c r="CLC38" s="316"/>
      <c r="CLD38" s="941"/>
      <c r="CLE38" s="941"/>
      <c r="CLF38" s="941"/>
      <c r="CLG38" s="941"/>
      <c r="CLH38" s="266"/>
      <c r="CLI38" s="941"/>
      <c r="CLJ38" s="941"/>
      <c r="CLK38" s="316"/>
      <c r="CLL38" s="316"/>
      <c r="CLM38" s="941"/>
      <c r="CLN38" s="941"/>
      <c r="CLO38" s="941"/>
      <c r="CLP38" s="941"/>
      <c r="CLQ38" s="266"/>
      <c r="CLR38" s="941"/>
      <c r="CLS38" s="941"/>
      <c r="CLT38" s="316"/>
      <c r="CLU38" s="316"/>
      <c r="CLV38" s="941"/>
      <c r="CLW38" s="941"/>
      <c r="CLX38" s="941"/>
      <c r="CLY38" s="941"/>
      <c r="CLZ38" s="266"/>
      <c r="CMA38" s="941"/>
      <c r="CMB38" s="941"/>
      <c r="CMC38" s="316"/>
      <c r="CMD38" s="316"/>
      <c r="CME38" s="941"/>
      <c r="CMF38" s="941"/>
      <c r="CMG38" s="941"/>
      <c r="CMH38" s="941"/>
      <c r="CMI38" s="266"/>
      <c r="CMJ38" s="941"/>
      <c r="CMK38" s="941"/>
      <c r="CML38" s="316"/>
      <c r="CMM38" s="316"/>
      <c r="CMN38" s="941"/>
      <c r="CMO38" s="941"/>
      <c r="CMP38" s="941"/>
      <c r="CMQ38" s="941"/>
      <c r="CMR38" s="266"/>
      <c r="CMS38" s="941"/>
      <c r="CMT38" s="941"/>
      <c r="CMU38" s="316"/>
      <c r="CMV38" s="316"/>
      <c r="CMW38" s="941"/>
      <c r="CMX38" s="941"/>
      <c r="CMY38" s="941"/>
      <c r="CMZ38" s="941"/>
      <c r="CNA38" s="266"/>
      <c r="CNB38" s="941"/>
      <c r="CNC38" s="941"/>
      <c r="CND38" s="316"/>
      <c r="CNE38" s="316"/>
      <c r="CNF38" s="941"/>
      <c r="CNG38" s="941"/>
      <c r="CNH38" s="941"/>
      <c r="CNI38" s="941"/>
      <c r="CNJ38" s="266"/>
      <c r="CNK38" s="941"/>
      <c r="CNL38" s="941"/>
      <c r="CNM38" s="316"/>
      <c r="CNN38" s="316"/>
      <c r="CNO38" s="941"/>
      <c r="CNP38" s="941"/>
      <c r="CNQ38" s="941"/>
      <c r="CNR38" s="941"/>
      <c r="CNS38" s="266"/>
      <c r="CNT38" s="941"/>
      <c r="CNU38" s="941"/>
      <c r="CNV38" s="316"/>
      <c r="CNW38" s="316"/>
      <c r="CNX38" s="941"/>
      <c r="CNY38" s="941"/>
      <c r="CNZ38" s="941"/>
      <c r="COA38" s="941"/>
      <c r="COB38" s="266"/>
      <c r="COC38" s="941"/>
      <c r="COD38" s="941"/>
      <c r="COE38" s="316"/>
      <c r="COF38" s="316"/>
      <c r="COG38" s="941"/>
      <c r="COH38" s="941"/>
      <c r="COI38" s="941"/>
      <c r="COJ38" s="941"/>
      <c r="COK38" s="266"/>
      <c r="COL38" s="941"/>
      <c r="COM38" s="941"/>
      <c r="CON38" s="316"/>
      <c r="COO38" s="316"/>
      <c r="COP38" s="941"/>
      <c r="COQ38" s="941"/>
      <c r="COR38" s="941"/>
      <c r="COS38" s="941"/>
      <c r="COT38" s="266"/>
      <c r="COU38" s="941"/>
      <c r="COV38" s="941"/>
      <c r="COW38" s="316"/>
      <c r="COX38" s="316"/>
      <c r="COY38" s="941"/>
      <c r="COZ38" s="941"/>
      <c r="CPA38" s="941"/>
      <c r="CPB38" s="941"/>
      <c r="CPC38" s="266"/>
      <c r="CPD38" s="941"/>
      <c r="CPE38" s="941"/>
      <c r="CPF38" s="316"/>
      <c r="CPG38" s="316"/>
      <c r="CPH38" s="941"/>
      <c r="CPI38" s="941"/>
      <c r="CPJ38" s="941"/>
      <c r="CPK38" s="941"/>
      <c r="CPL38" s="266"/>
      <c r="CPM38" s="941"/>
      <c r="CPN38" s="941"/>
      <c r="CPO38" s="316"/>
      <c r="CPP38" s="316"/>
      <c r="CPQ38" s="941"/>
      <c r="CPR38" s="941"/>
      <c r="CPS38" s="941"/>
      <c r="CPT38" s="941"/>
      <c r="CPU38" s="266"/>
      <c r="CPV38" s="941"/>
      <c r="CPW38" s="941"/>
      <c r="CPX38" s="316"/>
      <c r="CPY38" s="316"/>
      <c r="CPZ38" s="941"/>
      <c r="CQA38" s="941"/>
      <c r="CQB38" s="941"/>
      <c r="CQC38" s="941"/>
      <c r="CQD38" s="266"/>
      <c r="CQE38" s="941"/>
      <c r="CQF38" s="941"/>
      <c r="CQG38" s="316"/>
      <c r="CQH38" s="316"/>
      <c r="CQI38" s="941"/>
      <c r="CQJ38" s="941"/>
      <c r="CQK38" s="941"/>
      <c r="CQL38" s="941"/>
      <c r="CQM38" s="266"/>
      <c r="CQN38" s="941"/>
      <c r="CQO38" s="941"/>
      <c r="CQP38" s="316"/>
      <c r="CQQ38" s="316"/>
      <c r="CQR38" s="941"/>
      <c r="CQS38" s="941"/>
      <c r="CQT38" s="941"/>
      <c r="CQU38" s="941"/>
      <c r="CQV38" s="266"/>
      <c r="CQW38" s="941"/>
      <c r="CQX38" s="941"/>
      <c r="CQY38" s="316"/>
      <c r="CQZ38" s="316"/>
      <c r="CRA38" s="941"/>
      <c r="CRB38" s="941"/>
      <c r="CRC38" s="941"/>
      <c r="CRD38" s="941"/>
      <c r="CRE38" s="266"/>
      <c r="CRF38" s="941"/>
      <c r="CRG38" s="941"/>
      <c r="CRH38" s="316"/>
      <c r="CRI38" s="316"/>
      <c r="CRJ38" s="941"/>
      <c r="CRK38" s="941"/>
      <c r="CRL38" s="941"/>
      <c r="CRM38" s="941"/>
      <c r="CRN38" s="266"/>
      <c r="CRO38" s="941"/>
      <c r="CRP38" s="941"/>
      <c r="CRQ38" s="316"/>
      <c r="CRR38" s="316"/>
      <c r="CRS38" s="941"/>
      <c r="CRT38" s="941"/>
      <c r="CRU38" s="941"/>
      <c r="CRV38" s="941"/>
      <c r="CRW38" s="266"/>
      <c r="CRX38" s="941"/>
      <c r="CRY38" s="941"/>
      <c r="CRZ38" s="316"/>
      <c r="CSA38" s="316"/>
      <c r="CSB38" s="941"/>
      <c r="CSC38" s="941"/>
      <c r="CSD38" s="941"/>
      <c r="CSE38" s="941"/>
      <c r="CSF38" s="266"/>
      <c r="CSG38" s="941"/>
      <c r="CSH38" s="941"/>
      <c r="CSI38" s="316"/>
      <c r="CSJ38" s="316"/>
      <c r="CSK38" s="941"/>
      <c r="CSL38" s="941"/>
      <c r="CSM38" s="941"/>
      <c r="CSN38" s="941"/>
      <c r="CSO38" s="266"/>
      <c r="CSP38" s="941"/>
      <c r="CSQ38" s="941"/>
      <c r="CSR38" s="316"/>
      <c r="CSS38" s="316"/>
      <c r="CST38" s="941"/>
      <c r="CSU38" s="941"/>
      <c r="CSV38" s="941"/>
      <c r="CSW38" s="941"/>
      <c r="CSX38" s="266"/>
      <c r="CSY38" s="941"/>
      <c r="CSZ38" s="941"/>
      <c r="CTA38" s="316"/>
      <c r="CTB38" s="316"/>
      <c r="CTC38" s="941"/>
      <c r="CTD38" s="941"/>
      <c r="CTE38" s="941"/>
      <c r="CTF38" s="941"/>
      <c r="CTG38" s="266"/>
      <c r="CTH38" s="941"/>
      <c r="CTI38" s="941"/>
      <c r="CTJ38" s="316"/>
      <c r="CTK38" s="316"/>
      <c r="CTL38" s="941"/>
      <c r="CTM38" s="941"/>
      <c r="CTN38" s="941"/>
      <c r="CTO38" s="941"/>
      <c r="CTP38" s="266"/>
      <c r="CTQ38" s="941"/>
      <c r="CTR38" s="941"/>
      <c r="CTS38" s="316"/>
      <c r="CTT38" s="316"/>
      <c r="CTU38" s="941"/>
      <c r="CTV38" s="941"/>
      <c r="CTW38" s="941"/>
      <c r="CTX38" s="941"/>
      <c r="CTY38" s="266"/>
      <c r="CTZ38" s="941"/>
      <c r="CUA38" s="941"/>
      <c r="CUB38" s="316"/>
      <c r="CUC38" s="316"/>
      <c r="CUD38" s="941"/>
      <c r="CUE38" s="941"/>
      <c r="CUF38" s="941"/>
      <c r="CUG38" s="941"/>
      <c r="CUH38" s="266"/>
      <c r="CUI38" s="941"/>
      <c r="CUJ38" s="941"/>
      <c r="CUK38" s="316"/>
      <c r="CUL38" s="316"/>
      <c r="CUM38" s="941"/>
      <c r="CUN38" s="941"/>
      <c r="CUO38" s="941"/>
      <c r="CUP38" s="941"/>
      <c r="CUQ38" s="266"/>
      <c r="CUR38" s="941"/>
      <c r="CUS38" s="941"/>
      <c r="CUT38" s="316"/>
      <c r="CUU38" s="316"/>
      <c r="CUV38" s="941"/>
      <c r="CUW38" s="941"/>
      <c r="CUX38" s="941"/>
      <c r="CUY38" s="941"/>
      <c r="CUZ38" s="266"/>
      <c r="CVA38" s="941"/>
      <c r="CVB38" s="941"/>
      <c r="CVC38" s="316"/>
      <c r="CVD38" s="316"/>
      <c r="CVE38" s="941"/>
      <c r="CVF38" s="941"/>
      <c r="CVG38" s="941"/>
      <c r="CVH38" s="941"/>
      <c r="CVI38" s="266"/>
      <c r="CVJ38" s="941"/>
      <c r="CVK38" s="941"/>
      <c r="CVL38" s="316"/>
      <c r="CVM38" s="316"/>
      <c r="CVN38" s="941"/>
      <c r="CVO38" s="941"/>
      <c r="CVP38" s="941"/>
      <c r="CVQ38" s="941"/>
      <c r="CVR38" s="266"/>
      <c r="CVS38" s="941"/>
      <c r="CVT38" s="941"/>
      <c r="CVU38" s="316"/>
      <c r="CVV38" s="316"/>
      <c r="CVW38" s="941"/>
      <c r="CVX38" s="941"/>
      <c r="CVY38" s="941"/>
      <c r="CVZ38" s="941"/>
      <c r="CWA38" s="266"/>
      <c r="CWB38" s="941"/>
      <c r="CWC38" s="941"/>
      <c r="CWD38" s="316"/>
      <c r="CWE38" s="316"/>
      <c r="CWF38" s="941"/>
      <c r="CWG38" s="941"/>
      <c r="CWH38" s="941"/>
      <c r="CWI38" s="941"/>
      <c r="CWJ38" s="266"/>
      <c r="CWK38" s="941"/>
      <c r="CWL38" s="941"/>
      <c r="CWM38" s="316"/>
      <c r="CWN38" s="316"/>
      <c r="CWO38" s="941"/>
      <c r="CWP38" s="941"/>
      <c r="CWQ38" s="941"/>
      <c r="CWR38" s="941"/>
      <c r="CWS38" s="266"/>
      <c r="CWT38" s="941"/>
      <c r="CWU38" s="941"/>
      <c r="CWV38" s="316"/>
      <c r="CWW38" s="316"/>
      <c r="CWX38" s="941"/>
      <c r="CWY38" s="941"/>
      <c r="CWZ38" s="941"/>
      <c r="CXA38" s="941"/>
      <c r="CXB38" s="266"/>
      <c r="CXC38" s="941"/>
      <c r="CXD38" s="941"/>
      <c r="CXE38" s="316"/>
      <c r="CXF38" s="316"/>
      <c r="CXG38" s="941"/>
      <c r="CXH38" s="941"/>
      <c r="CXI38" s="941"/>
      <c r="CXJ38" s="941"/>
      <c r="CXK38" s="266"/>
      <c r="CXL38" s="941"/>
      <c r="CXM38" s="941"/>
      <c r="CXN38" s="316"/>
      <c r="CXO38" s="316"/>
      <c r="CXP38" s="941"/>
      <c r="CXQ38" s="941"/>
      <c r="CXR38" s="941"/>
      <c r="CXS38" s="941"/>
      <c r="CXT38" s="266"/>
      <c r="CXU38" s="941"/>
      <c r="CXV38" s="941"/>
      <c r="CXW38" s="316"/>
      <c r="CXX38" s="316"/>
      <c r="CXY38" s="941"/>
      <c r="CXZ38" s="941"/>
      <c r="CYA38" s="941"/>
      <c r="CYB38" s="941"/>
      <c r="CYC38" s="266"/>
      <c r="CYD38" s="941"/>
      <c r="CYE38" s="941"/>
      <c r="CYF38" s="316"/>
      <c r="CYG38" s="316"/>
      <c r="CYH38" s="941"/>
      <c r="CYI38" s="941"/>
      <c r="CYJ38" s="941"/>
      <c r="CYK38" s="941"/>
      <c r="CYL38" s="266"/>
      <c r="CYM38" s="941"/>
      <c r="CYN38" s="941"/>
      <c r="CYO38" s="316"/>
      <c r="CYP38" s="316"/>
      <c r="CYQ38" s="941"/>
      <c r="CYR38" s="941"/>
      <c r="CYS38" s="941"/>
      <c r="CYT38" s="941"/>
      <c r="CYU38" s="266"/>
      <c r="CYV38" s="941"/>
      <c r="CYW38" s="941"/>
      <c r="CYX38" s="316"/>
      <c r="CYY38" s="316"/>
      <c r="CYZ38" s="941"/>
      <c r="CZA38" s="941"/>
      <c r="CZB38" s="941"/>
      <c r="CZC38" s="941"/>
      <c r="CZD38" s="266"/>
      <c r="CZE38" s="941"/>
      <c r="CZF38" s="941"/>
      <c r="CZG38" s="316"/>
      <c r="CZH38" s="316"/>
      <c r="CZI38" s="941"/>
      <c r="CZJ38" s="941"/>
      <c r="CZK38" s="941"/>
      <c r="CZL38" s="941"/>
      <c r="CZM38" s="266"/>
      <c r="CZN38" s="941"/>
      <c r="CZO38" s="941"/>
      <c r="CZP38" s="316"/>
      <c r="CZQ38" s="316"/>
      <c r="CZR38" s="941"/>
      <c r="CZS38" s="941"/>
      <c r="CZT38" s="941"/>
      <c r="CZU38" s="941"/>
      <c r="CZV38" s="266"/>
      <c r="CZW38" s="941"/>
      <c r="CZX38" s="941"/>
      <c r="CZY38" s="316"/>
      <c r="CZZ38" s="316"/>
      <c r="DAA38" s="941"/>
      <c r="DAB38" s="941"/>
      <c r="DAC38" s="941"/>
      <c r="DAD38" s="941"/>
      <c r="DAE38" s="266"/>
      <c r="DAF38" s="941"/>
      <c r="DAG38" s="941"/>
      <c r="DAH38" s="316"/>
      <c r="DAI38" s="316"/>
      <c r="DAJ38" s="941"/>
      <c r="DAK38" s="941"/>
      <c r="DAL38" s="941"/>
      <c r="DAM38" s="941"/>
      <c r="DAN38" s="266"/>
      <c r="DAO38" s="941"/>
      <c r="DAP38" s="941"/>
      <c r="DAQ38" s="316"/>
      <c r="DAR38" s="316"/>
      <c r="DAS38" s="941"/>
      <c r="DAT38" s="941"/>
      <c r="DAU38" s="941"/>
      <c r="DAV38" s="941"/>
      <c r="DAW38" s="266"/>
      <c r="DAX38" s="941"/>
      <c r="DAY38" s="941"/>
      <c r="DAZ38" s="316"/>
      <c r="DBA38" s="316"/>
      <c r="DBB38" s="941"/>
      <c r="DBC38" s="941"/>
      <c r="DBD38" s="941"/>
      <c r="DBE38" s="941"/>
      <c r="DBF38" s="266"/>
      <c r="DBG38" s="941"/>
      <c r="DBH38" s="941"/>
      <c r="DBI38" s="316"/>
      <c r="DBJ38" s="316"/>
      <c r="DBK38" s="941"/>
      <c r="DBL38" s="941"/>
      <c r="DBM38" s="941"/>
      <c r="DBN38" s="941"/>
      <c r="DBO38" s="266"/>
      <c r="DBP38" s="941"/>
      <c r="DBQ38" s="941"/>
      <c r="DBR38" s="316"/>
      <c r="DBS38" s="316"/>
      <c r="DBT38" s="941"/>
      <c r="DBU38" s="941"/>
      <c r="DBV38" s="941"/>
      <c r="DBW38" s="941"/>
      <c r="DBX38" s="266"/>
      <c r="DBY38" s="941"/>
      <c r="DBZ38" s="941"/>
      <c r="DCA38" s="316"/>
      <c r="DCB38" s="316"/>
      <c r="DCC38" s="941"/>
      <c r="DCD38" s="941"/>
      <c r="DCE38" s="941"/>
      <c r="DCF38" s="941"/>
      <c r="DCG38" s="266"/>
      <c r="DCH38" s="941"/>
      <c r="DCI38" s="941"/>
      <c r="DCJ38" s="316"/>
      <c r="DCK38" s="316"/>
      <c r="DCL38" s="941"/>
      <c r="DCM38" s="941"/>
      <c r="DCN38" s="941"/>
      <c r="DCO38" s="941"/>
      <c r="DCP38" s="266"/>
      <c r="DCQ38" s="941"/>
      <c r="DCR38" s="941"/>
      <c r="DCS38" s="316"/>
      <c r="DCT38" s="316"/>
      <c r="DCU38" s="941"/>
      <c r="DCV38" s="941"/>
      <c r="DCW38" s="941"/>
      <c r="DCX38" s="941"/>
      <c r="DCY38" s="266"/>
      <c r="DCZ38" s="941"/>
      <c r="DDA38" s="941"/>
      <c r="DDB38" s="316"/>
      <c r="DDC38" s="316"/>
      <c r="DDD38" s="941"/>
      <c r="DDE38" s="941"/>
      <c r="DDF38" s="941"/>
      <c r="DDG38" s="941"/>
      <c r="DDH38" s="266"/>
      <c r="DDI38" s="941"/>
      <c r="DDJ38" s="941"/>
      <c r="DDK38" s="316"/>
      <c r="DDL38" s="316"/>
      <c r="DDM38" s="941"/>
      <c r="DDN38" s="941"/>
      <c r="DDO38" s="941"/>
      <c r="DDP38" s="941"/>
      <c r="DDQ38" s="266"/>
      <c r="DDR38" s="941"/>
      <c r="DDS38" s="941"/>
      <c r="DDT38" s="316"/>
      <c r="DDU38" s="316"/>
      <c r="DDV38" s="941"/>
      <c r="DDW38" s="941"/>
      <c r="DDX38" s="941"/>
      <c r="DDY38" s="941"/>
      <c r="DDZ38" s="266"/>
      <c r="DEA38" s="941"/>
      <c r="DEB38" s="941"/>
      <c r="DEC38" s="316"/>
      <c r="DED38" s="316"/>
      <c r="DEE38" s="941"/>
      <c r="DEF38" s="941"/>
      <c r="DEG38" s="941"/>
      <c r="DEH38" s="941"/>
      <c r="DEI38" s="266"/>
      <c r="DEJ38" s="941"/>
      <c r="DEK38" s="941"/>
      <c r="DEL38" s="316"/>
      <c r="DEM38" s="316"/>
      <c r="DEN38" s="941"/>
      <c r="DEO38" s="941"/>
      <c r="DEP38" s="941"/>
      <c r="DEQ38" s="941"/>
      <c r="DER38" s="266"/>
      <c r="DES38" s="941"/>
      <c r="DET38" s="941"/>
      <c r="DEU38" s="316"/>
      <c r="DEV38" s="316"/>
      <c r="DEW38" s="941"/>
      <c r="DEX38" s="941"/>
      <c r="DEY38" s="941"/>
      <c r="DEZ38" s="941"/>
      <c r="DFA38" s="266"/>
      <c r="DFB38" s="941"/>
      <c r="DFC38" s="941"/>
      <c r="DFD38" s="316"/>
      <c r="DFE38" s="316"/>
      <c r="DFF38" s="941"/>
      <c r="DFG38" s="941"/>
      <c r="DFH38" s="941"/>
      <c r="DFI38" s="941"/>
      <c r="DFJ38" s="266"/>
      <c r="DFK38" s="941"/>
      <c r="DFL38" s="941"/>
      <c r="DFM38" s="316"/>
      <c r="DFN38" s="316"/>
      <c r="DFO38" s="941"/>
      <c r="DFP38" s="941"/>
      <c r="DFQ38" s="941"/>
      <c r="DFR38" s="941"/>
      <c r="DFS38" s="266"/>
      <c r="DFT38" s="941"/>
      <c r="DFU38" s="941"/>
      <c r="DFV38" s="316"/>
      <c r="DFW38" s="316"/>
      <c r="DFX38" s="941"/>
      <c r="DFY38" s="941"/>
      <c r="DFZ38" s="941"/>
      <c r="DGA38" s="941"/>
      <c r="DGB38" s="266"/>
      <c r="DGC38" s="941"/>
      <c r="DGD38" s="941"/>
      <c r="DGE38" s="316"/>
      <c r="DGF38" s="316"/>
      <c r="DGG38" s="941"/>
      <c r="DGH38" s="941"/>
      <c r="DGI38" s="941"/>
      <c r="DGJ38" s="941"/>
      <c r="DGK38" s="266"/>
      <c r="DGL38" s="941"/>
      <c r="DGM38" s="941"/>
      <c r="DGN38" s="316"/>
      <c r="DGO38" s="316"/>
      <c r="DGP38" s="941"/>
      <c r="DGQ38" s="941"/>
      <c r="DGR38" s="941"/>
      <c r="DGS38" s="941"/>
      <c r="DGT38" s="266"/>
      <c r="DGU38" s="941"/>
      <c r="DGV38" s="941"/>
      <c r="DGW38" s="316"/>
      <c r="DGX38" s="316"/>
      <c r="DGY38" s="941"/>
      <c r="DGZ38" s="941"/>
      <c r="DHA38" s="941"/>
      <c r="DHB38" s="941"/>
      <c r="DHC38" s="266"/>
      <c r="DHD38" s="941"/>
      <c r="DHE38" s="941"/>
      <c r="DHF38" s="316"/>
      <c r="DHG38" s="316"/>
      <c r="DHH38" s="941"/>
      <c r="DHI38" s="941"/>
      <c r="DHJ38" s="941"/>
      <c r="DHK38" s="941"/>
      <c r="DHL38" s="266"/>
      <c r="DHM38" s="941"/>
      <c r="DHN38" s="941"/>
      <c r="DHO38" s="316"/>
      <c r="DHP38" s="316"/>
      <c r="DHQ38" s="941"/>
      <c r="DHR38" s="941"/>
      <c r="DHS38" s="941"/>
      <c r="DHT38" s="941"/>
      <c r="DHU38" s="266"/>
      <c r="DHV38" s="941"/>
      <c r="DHW38" s="941"/>
      <c r="DHX38" s="316"/>
      <c r="DHY38" s="316"/>
      <c r="DHZ38" s="941"/>
      <c r="DIA38" s="941"/>
      <c r="DIB38" s="941"/>
      <c r="DIC38" s="941"/>
      <c r="DID38" s="266"/>
      <c r="DIE38" s="941"/>
      <c r="DIF38" s="941"/>
      <c r="DIG38" s="316"/>
      <c r="DIH38" s="316"/>
      <c r="DII38" s="941"/>
      <c r="DIJ38" s="941"/>
      <c r="DIK38" s="941"/>
      <c r="DIL38" s="941"/>
      <c r="DIM38" s="266"/>
      <c r="DIN38" s="941"/>
      <c r="DIO38" s="941"/>
      <c r="DIP38" s="316"/>
      <c r="DIQ38" s="316"/>
      <c r="DIR38" s="941"/>
      <c r="DIS38" s="941"/>
      <c r="DIT38" s="941"/>
      <c r="DIU38" s="941"/>
      <c r="DIV38" s="266"/>
      <c r="DIW38" s="941"/>
      <c r="DIX38" s="941"/>
      <c r="DIY38" s="316"/>
      <c r="DIZ38" s="316"/>
      <c r="DJA38" s="941"/>
      <c r="DJB38" s="941"/>
      <c r="DJC38" s="941"/>
      <c r="DJD38" s="941"/>
      <c r="DJE38" s="266"/>
      <c r="DJF38" s="941"/>
      <c r="DJG38" s="941"/>
      <c r="DJH38" s="316"/>
      <c r="DJI38" s="316"/>
      <c r="DJJ38" s="941"/>
      <c r="DJK38" s="941"/>
      <c r="DJL38" s="941"/>
      <c r="DJM38" s="941"/>
      <c r="DJN38" s="266"/>
      <c r="DJO38" s="941"/>
      <c r="DJP38" s="941"/>
      <c r="DJQ38" s="316"/>
      <c r="DJR38" s="316"/>
      <c r="DJS38" s="941"/>
      <c r="DJT38" s="941"/>
      <c r="DJU38" s="941"/>
      <c r="DJV38" s="941"/>
      <c r="DJW38" s="266"/>
      <c r="DJX38" s="941"/>
      <c r="DJY38" s="941"/>
      <c r="DJZ38" s="316"/>
      <c r="DKA38" s="316"/>
      <c r="DKB38" s="941"/>
      <c r="DKC38" s="941"/>
      <c r="DKD38" s="941"/>
      <c r="DKE38" s="941"/>
      <c r="DKF38" s="266"/>
      <c r="DKG38" s="941"/>
      <c r="DKH38" s="941"/>
      <c r="DKI38" s="316"/>
      <c r="DKJ38" s="316"/>
      <c r="DKK38" s="941"/>
      <c r="DKL38" s="941"/>
      <c r="DKM38" s="941"/>
      <c r="DKN38" s="941"/>
      <c r="DKO38" s="266"/>
      <c r="DKP38" s="941"/>
      <c r="DKQ38" s="941"/>
      <c r="DKR38" s="316"/>
      <c r="DKS38" s="316"/>
      <c r="DKT38" s="941"/>
      <c r="DKU38" s="941"/>
      <c r="DKV38" s="941"/>
      <c r="DKW38" s="941"/>
      <c r="DKX38" s="266"/>
      <c r="DKY38" s="941"/>
      <c r="DKZ38" s="941"/>
      <c r="DLA38" s="316"/>
      <c r="DLB38" s="316"/>
      <c r="DLC38" s="941"/>
      <c r="DLD38" s="941"/>
      <c r="DLE38" s="941"/>
      <c r="DLF38" s="941"/>
      <c r="DLG38" s="266"/>
      <c r="DLH38" s="941"/>
      <c r="DLI38" s="941"/>
      <c r="DLJ38" s="316"/>
      <c r="DLK38" s="316"/>
      <c r="DLL38" s="941"/>
      <c r="DLM38" s="941"/>
      <c r="DLN38" s="941"/>
      <c r="DLO38" s="941"/>
      <c r="DLP38" s="266"/>
      <c r="DLQ38" s="941"/>
      <c r="DLR38" s="941"/>
      <c r="DLS38" s="316"/>
      <c r="DLT38" s="316"/>
      <c r="DLU38" s="941"/>
      <c r="DLV38" s="941"/>
      <c r="DLW38" s="941"/>
      <c r="DLX38" s="941"/>
      <c r="DLY38" s="266"/>
      <c r="DLZ38" s="941"/>
      <c r="DMA38" s="941"/>
      <c r="DMB38" s="316"/>
      <c r="DMC38" s="316"/>
      <c r="DMD38" s="941"/>
      <c r="DME38" s="941"/>
      <c r="DMF38" s="941"/>
      <c r="DMG38" s="941"/>
      <c r="DMH38" s="266"/>
      <c r="DMI38" s="941"/>
      <c r="DMJ38" s="941"/>
      <c r="DMK38" s="316"/>
      <c r="DML38" s="316"/>
      <c r="DMM38" s="941"/>
      <c r="DMN38" s="941"/>
      <c r="DMO38" s="941"/>
      <c r="DMP38" s="941"/>
      <c r="DMQ38" s="266"/>
      <c r="DMR38" s="941"/>
      <c r="DMS38" s="941"/>
      <c r="DMT38" s="316"/>
      <c r="DMU38" s="316"/>
      <c r="DMV38" s="941"/>
      <c r="DMW38" s="941"/>
      <c r="DMX38" s="941"/>
      <c r="DMY38" s="941"/>
      <c r="DMZ38" s="266"/>
      <c r="DNA38" s="941"/>
      <c r="DNB38" s="941"/>
      <c r="DNC38" s="316"/>
      <c r="DND38" s="316"/>
      <c r="DNE38" s="941"/>
      <c r="DNF38" s="941"/>
      <c r="DNG38" s="941"/>
      <c r="DNH38" s="941"/>
      <c r="DNI38" s="266"/>
      <c r="DNJ38" s="941"/>
      <c r="DNK38" s="941"/>
      <c r="DNL38" s="316"/>
      <c r="DNM38" s="316"/>
      <c r="DNN38" s="941"/>
      <c r="DNO38" s="941"/>
      <c r="DNP38" s="941"/>
      <c r="DNQ38" s="941"/>
      <c r="DNR38" s="266"/>
      <c r="DNS38" s="941"/>
      <c r="DNT38" s="941"/>
      <c r="DNU38" s="316"/>
      <c r="DNV38" s="316"/>
      <c r="DNW38" s="941"/>
      <c r="DNX38" s="941"/>
      <c r="DNY38" s="941"/>
      <c r="DNZ38" s="941"/>
      <c r="DOA38" s="266"/>
      <c r="DOB38" s="941"/>
      <c r="DOC38" s="941"/>
      <c r="DOD38" s="316"/>
      <c r="DOE38" s="316"/>
      <c r="DOF38" s="941"/>
      <c r="DOG38" s="941"/>
      <c r="DOH38" s="941"/>
      <c r="DOI38" s="941"/>
      <c r="DOJ38" s="266"/>
      <c r="DOK38" s="941"/>
      <c r="DOL38" s="941"/>
      <c r="DOM38" s="316"/>
      <c r="DON38" s="316"/>
      <c r="DOO38" s="941"/>
      <c r="DOP38" s="941"/>
      <c r="DOQ38" s="941"/>
      <c r="DOR38" s="941"/>
      <c r="DOS38" s="266"/>
      <c r="DOT38" s="941"/>
      <c r="DOU38" s="941"/>
      <c r="DOV38" s="316"/>
      <c r="DOW38" s="316"/>
      <c r="DOX38" s="941"/>
      <c r="DOY38" s="941"/>
      <c r="DOZ38" s="941"/>
      <c r="DPA38" s="941"/>
      <c r="DPB38" s="266"/>
      <c r="DPC38" s="941"/>
      <c r="DPD38" s="941"/>
      <c r="DPE38" s="316"/>
      <c r="DPF38" s="316"/>
      <c r="DPG38" s="941"/>
      <c r="DPH38" s="941"/>
      <c r="DPI38" s="941"/>
      <c r="DPJ38" s="941"/>
      <c r="DPK38" s="266"/>
      <c r="DPL38" s="941"/>
      <c r="DPM38" s="941"/>
      <c r="DPN38" s="316"/>
      <c r="DPO38" s="316"/>
      <c r="DPP38" s="941"/>
      <c r="DPQ38" s="941"/>
      <c r="DPR38" s="941"/>
      <c r="DPS38" s="941"/>
      <c r="DPT38" s="266"/>
      <c r="DPU38" s="941"/>
      <c r="DPV38" s="941"/>
      <c r="DPW38" s="316"/>
      <c r="DPX38" s="316"/>
      <c r="DPY38" s="941"/>
      <c r="DPZ38" s="941"/>
      <c r="DQA38" s="941"/>
      <c r="DQB38" s="941"/>
      <c r="DQC38" s="266"/>
      <c r="DQD38" s="941"/>
      <c r="DQE38" s="941"/>
      <c r="DQF38" s="316"/>
      <c r="DQG38" s="316"/>
      <c r="DQH38" s="941"/>
      <c r="DQI38" s="941"/>
      <c r="DQJ38" s="941"/>
      <c r="DQK38" s="941"/>
      <c r="DQL38" s="266"/>
      <c r="DQM38" s="941"/>
      <c r="DQN38" s="941"/>
      <c r="DQO38" s="316"/>
      <c r="DQP38" s="316"/>
      <c r="DQQ38" s="941"/>
      <c r="DQR38" s="941"/>
      <c r="DQS38" s="941"/>
      <c r="DQT38" s="941"/>
      <c r="DQU38" s="266"/>
      <c r="DQV38" s="941"/>
      <c r="DQW38" s="941"/>
      <c r="DQX38" s="316"/>
      <c r="DQY38" s="316"/>
      <c r="DQZ38" s="941"/>
      <c r="DRA38" s="941"/>
      <c r="DRB38" s="941"/>
      <c r="DRC38" s="941"/>
      <c r="DRD38" s="266"/>
      <c r="DRE38" s="941"/>
      <c r="DRF38" s="941"/>
      <c r="DRG38" s="316"/>
      <c r="DRH38" s="316"/>
      <c r="DRI38" s="941"/>
      <c r="DRJ38" s="941"/>
      <c r="DRK38" s="941"/>
      <c r="DRL38" s="941"/>
      <c r="DRM38" s="266"/>
      <c r="DRN38" s="941"/>
      <c r="DRO38" s="941"/>
      <c r="DRP38" s="316"/>
      <c r="DRQ38" s="316"/>
      <c r="DRR38" s="941"/>
      <c r="DRS38" s="941"/>
      <c r="DRT38" s="941"/>
      <c r="DRU38" s="941"/>
      <c r="DRV38" s="266"/>
      <c r="DRW38" s="941"/>
      <c r="DRX38" s="941"/>
      <c r="DRY38" s="316"/>
      <c r="DRZ38" s="316"/>
      <c r="DSA38" s="941"/>
      <c r="DSB38" s="941"/>
      <c r="DSC38" s="941"/>
      <c r="DSD38" s="941"/>
      <c r="DSE38" s="266"/>
      <c r="DSF38" s="941"/>
      <c r="DSG38" s="941"/>
      <c r="DSH38" s="316"/>
      <c r="DSI38" s="316"/>
      <c r="DSJ38" s="941"/>
      <c r="DSK38" s="941"/>
      <c r="DSL38" s="941"/>
      <c r="DSM38" s="941"/>
      <c r="DSN38" s="266"/>
      <c r="DSO38" s="941"/>
      <c r="DSP38" s="941"/>
      <c r="DSQ38" s="316"/>
      <c r="DSR38" s="316"/>
      <c r="DSS38" s="941"/>
      <c r="DST38" s="941"/>
      <c r="DSU38" s="941"/>
      <c r="DSV38" s="941"/>
      <c r="DSW38" s="266"/>
      <c r="DSX38" s="941"/>
      <c r="DSY38" s="941"/>
      <c r="DSZ38" s="316"/>
      <c r="DTA38" s="316"/>
      <c r="DTB38" s="941"/>
      <c r="DTC38" s="941"/>
      <c r="DTD38" s="941"/>
      <c r="DTE38" s="941"/>
      <c r="DTF38" s="266"/>
      <c r="DTG38" s="941"/>
      <c r="DTH38" s="941"/>
      <c r="DTI38" s="316"/>
      <c r="DTJ38" s="316"/>
      <c r="DTK38" s="941"/>
      <c r="DTL38" s="941"/>
      <c r="DTM38" s="941"/>
      <c r="DTN38" s="941"/>
      <c r="DTO38" s="266"/>
      <c r="DTP38" s="941"/>
      <c r="DTQ38" s="941"/>
      <c r="DTR38" s="316"/>
      <c r="DTS38" s="316"/>
      <c r="DTT38" s="941"/>
      <c r="DTU38" s="941"/>
      <c r="DTV38" s="941"/>
      <c r="DTW38" s="941"/>
      <c r="DTX38" s="266"/>
      <c r="DTY38" s="941"/>
      <c r="DTZ38" s="941"/>
      <c r="DUA38" s="316"/>
      <c r="DUB38" s="316"/>
      <c r="DUC38" s="941"/>
      <c r="DUD38" s="941"/>
      <c r="DUE38" s="941"/>
      <c r="DUF38" s="941"/>
      <c r="DUG38" s="266"/>
      <c r="DUH38" s="941"/>
      <c r="DUI38" s="941"/>
      <c r="DUJ38" s="316"/>
      <c r="DUK38" s="316"/>
      <c r="DUL38" s="941"/>
      <c r="DUM38" s="941"/>
      <c r="DUN38" s="941"/>
      <c r="DUO38" s="941"/>
      <c r="DUP38" s="266"/>
      <c r="DUQ38" s="941"/>
      <c r="DUR38" s="941"/>
      <c r="DUS38" s="316"/>
      <c r="DUT38" s="316"/>
      <c r="DUU38" s="941"/>
      <c r="DUV38" s="941"/>
      <c r="DUW38" s="941"/>
      <c r="DUX38" s="941"/>
      <c r="DUY38" s="266"/>
      <c r="DUZ38" s="941"/>
      <c r="DVA38" s="941"/>
      <c r="DVB38" s="316"/>
      <c r="DVC38" s="316"/>
      <c r="DVD38" s="941"/>
      <c r="DVE38" s="941"/>
      <c r="DVF38" s="941"/>
      <c r="DVG38" s="941"/>
      <c r="DVH38" s="266"/>
      <c r="DVI38" s="941"/>
      <c r="DVJ38" s="941"/>
      <c r="DVK38" s="316"/>
      <c r="DVL38" s="316"/>
      <c r="DVM38" s="941"/>
      <c r="DVN38" s="941"/>
      <c r="DVO38" s="941"/>
      <c r="DVP38" s="941"/>
      <c r="DVQ38" s="266"/>
      <c r="DVR38" s="941"/>
      <c r="DVS38" s="941"/>
      <c r="DVT38" s="316"/>
      <c r="DVU38" s="316"/>
      <c r="DVV38" s="941"/>
      <c r="DVW38" s="941"/>
      <c r="DVX38" s="941"/>
      <c r="DVY38" s="941"/>
      <c r="DVZ38" s="266"/>
      <c r="DWA38" s="941"/>
      <c r="DWB38" s="941"/>
      <c r="DWC38" s="316"/>
      <c r="DWD38" s="316"/>
      <c r="DWE38" s="941"/>
      <c r="DWF38" s="941"/>
      <c r="DWG38" s="941"/>
      <c r="DWH38" s="941"/>
      <c r="DWI38" s="266"/>
      <c r="DWJ38" s="941"/>
      <c r="DWK38" s="941"/>
      <c r="DWL38" s="316"/>
      <c r="DWM38" s="316"/>
      <c r="DWN38" s="941"/>
      <c r="DWO38" s="941"/>
      <c r="DWP38" s="941"/>
      <c r="DWQ38" s="941"/>
      <c r="DWR38" s="266"/>
      <c r="DWS38" s="941"/>
      <c r="DWT38" s="941"/>
      <c r="DWU38" s="316"/>
      <c r="DWV38" s="316"/>
      <c r="DWW38" s="941"/>
      <c r="DWX38" s="941"/>
      <c r="DWY38" s="941"/>
      <c r="DWZ38" s="941"/>
      <c r="DXA38" s="266"/>
      <c r="DXB38" s="941"/>
      <c r="DXC38" s="941"/>
      <c r="DXD38" s="316"/>
      <c r="DXE38" s="316"/>
      <c r="DXF38" s="941"/>
      <c r="DXG38" s="941"/>
      <c r="DXH38" s="941"/>
      <c r="DXI38" s="941"/>
      <c r="DXJ38" s="266"/>
      <c r="DXK38" s="941"/>
      <c r="DXL38" s="941"/>
      <c r="DXM38" s="316"/>
      <c r="DXN38" s="316"/>
      <c r="DXO38" s="941"/>
      <c r="DXP38" s="941"/>
      <c r="DXQ38" s="941"/>
      <c r="DXR38" s="941"/>
      <c r="DXS38" s="266"/>
      <c r="DXT38" s="941"/>
      <c r="DXU38" s="941"/>
      <c r="DXV38" s="316"/>
      <c r="DXW38" s="316"/>
      <c r="DXX38" s="941"/>
      <c r="DXY38" s="941"/>
      <c r="DXZ38" s="941"/>
      <c r="DYA38" s="941"/>
      <c r="DYB38" s="266"/>
      <c r="DYC38" s="941"/>
      <c r="DYD38" s="941"/>
      <c r="DYE38" s="316"/>
      <c r="DYF38" s="316"/>
      <c r="DYG38" s="941"/>
      <c r="DYH38" s="941"/>
      <c r="DYI38" s="941"/>
      <c r="DYJ38" s="941"/>
      <c r="DYK38" s="266"/>
      <c r="DYL38" s="941"/>
      <c r="DYM38" s="941"/>
      <c r="DYN38" s="316"/>
      <c r="DYO38" s="316"/>
      <c r="DYP38" s="941"/>
      <c r="DYQ38" s="941"/>
      <c r="DYR38" s="941"/>
      <c r="DYS38" s="941"/>
      <c r="DYT38" s="266"/>
      <c r="DYU38" s="941"/>
      <c r="DYV38" s="941"/>
      <c r="DYW38" s="316"/>
      <c r="DYX38" s="316"/>
      <c r="DYY38" s="941"/>
      <c r="DYZ38" s="941"/>
      <c r="DZA38" s="941"/>
      <c r="DZB38" s="941"/>
      <c r="DZC38" s="266"/>
      <c r="DZD38" s="941"/>
      <c r="DZE38" s="941"/>
      <c r="DZF38" s="316"/>
      <c r="DZG38" s="316"/>
      <c r="DZH38" s="941"/>
      <c r="DZI38" s="941"/>
      <c r="DZJ38" s="941"/>
      <c r="DZK38" s="941"/>
      <c r="DZL38" s="266"/>
      <c r="DZM38" s="941"/>
      <c r="DZN38" s="941"/>
      <c r="DZO38" s="316"/>
      <c r="DZP38" s="316"/>
      <c r="DZQ38" s="941"/>
      <c r="DZR38" s="941"/>
      <c r="DZS38" s="941"/>
      <c r="DZT38" s="941"/>
      <c r="DZU38" s="266"/>
      <c r="DZV38" s="941"/>
      <c r="DZW38" s="941"/>
      <c r="DZX38" s="316"/>
      <c r="DZY38" s="316"/>
      <c r="DZZ38" s="941"/>
      <c r="EAA38" s="941"/>
      <c r="EAB38" s="941"/>
      <c r="EAC38" s="941"/>
      <c r="EAD38" s="266"/>
      <c r="EAE38" s="941"/>
      <c r="EAF38" s="941"/>
      <c r="EAG38" s="316"/>
      <c r="EAH38" s="316"/>
      <c r="EAI38" s="941"/>
      <c r="EAJ38" s="941"/>
      <c r="EAK38" s="941"/>
      <c r="EAL38" s="941"/>
      <c r="EAM38" s="266"/>
      <c r="EAN38" s="941"/>
      <c r="EAO38" s="941"/>
      <c r="EAP38" s="316"/>
      <c r="EAQ38" s="316"/>
      <c r="EAR38" s="941"/>
      <c r="EAS38" s="941"/>
      <c r="EAT38" s="941"/>
      <c r="EAU38" s="941"/>
      <c r="EAV38" s="266"/>
      <c r="EAW38" s="941"/>
      <c r="EAX38" s="941"/>
      <c r="EAY38" s="316"/>
      <c r="EAZ38" s="316"/>
      <c r="EBA38" s="941"/>
      <c r="EBB38" s="941"/>
      <c r="EBC38" s="941"/>
      <c r="EBD38" s="941"/>
      <c r="EBE38" s="266"/>
      <c r="EBF38" s="941"/>
      <c r="EBG38" s="941"/>
      <c r="EBH38" s="316"/>
      <c r="EBI38" s="316"/>
      <c r="EBJ38" s="941"/>
      <c r="EBK38" s="941"/>
      <c r="EBL38" s="941"/>
      <c r="EBM38" s="941"/>
      <c r="EBN38" s="266"/>
      <c r="EBO38" s="941"/>
      <c r="EBP38" s="941"/>
      <c r="EBQ38" s="316"/>
      <c r="EBR38" s="316"/>
      <c r="EBS38" s="941"/>
      <c r="EBT38" s="941"/>
      <c r="EBU38" s="941"/>
      <c r="EBV38" s="941"/>
      <c r="EBW38" s="266"/>
      <c r="EBX38" s="941"/>
      <c r="EBY38" s="941"/>
      <c r="EBZ38" s="316"/>
      <c r="ECA38" s="316"/>
      <c r="ECB38" s="941"/>
      <c r="ECC38" s="941"/>
      <c r="ECD38" s="941"/>
      <c r="ECE38" s="941"/>
      <c r="ECF38" s="266"/>
      <c r="ECG38" s="941"/>
      <c r="ECH38" s="941"/>
      <c r="ECI38" s="316"/>
      <c r="ECJ38" s="316"/>
      <c r="ECK38" s="941"/>
      <c r="ECL38" s="941"/>
      <c r="ECM38" s="941"/>
      <c r="ECN38" s="941"/>
      <c r="ECO38" s="266"/>
      <c r="ECP38" s="941"/>
      <c r="ECQ38" s="941"/>
      <c r="ECR38" s="316"/>
      <c r="ECS38" s="316"/>
      <c r="ECT38" s="941"/>
      <c r="ECU38" s="941"/>
      <c r="ECV38" s="941"/>
      <c r="ECW38" s="941"/>
      <c r="ECX38" s="266"/>
      <c r="ECY38" s="941"/>
      <c r="ECZ38" s="941"/>
      <c r="EDA38" s="316"/>
      <c r="EDB38" s="316"/>
      <c r="EDC38" s="941"/>
      <c r="EDD38" s="941"/>
      <c r="EDE38" s="941"/>
      <c r="EDF38" s="941"/>
      <c r="EDG38" s="266"/>
      <c r="EDH38" s="941"/>
      <c r="EDI38" s="941"/>
      <c r="EDJ38" s="316"/>
      <c r="EDK38" s="316"/>
      <c r="EDL38" s="941"/>
      <c r="EDM38" s="941"/>
      <c r="EDN38" s="941"/>
      <c r="EDO38" s="941"/>
      <c r="EDP38" s="266"/>
      <c r="EDQ38" s="941"/>
      <c r="EDR38" s="941"/>
      <c r="EDS38" s="316"/>
      <c r="EDT38" s="316"/>
      <c r="EDU38" s="941"/>
      <c r="EDV38" s="941"/>
      <c r="EDW38" s="941"/>
      <c r="EDX38" s="941"/>
      <c r="EDY38" s="266"/>
      <c r="EDZ38" s="941"/>
      <c r="EEA38" s="941"/>
      <c r="EEB38" s="316"/>
      <c r="EEC38" s="316"/>
      <c r="EED38" s="941"/>
      <c r="EEE38" s="941"/>
      <c r="EEF38" s="941"/>
      <c r="EEG38" s="941"/>
      <c r="EEH38" s="266"/>
      <c r="EEI38" s="941"/>
      <c r="EEJ38" s="941"/>
      <c r="EEK38" s="316"/>
      <c r="EEL38" s="316"/>
      <c r="EEM38" s="941"/>
      <c r="EEN38" s="941"/>
      <c r="EEO38" s="941"/>
      <c r="EEP38" s="941"/>
      <c r="EEQ38" s="266"/>
      <c r="EER38" s="941"/>
      <c r="EES38" s="941"/>
      <c r="EET38" s="316"/>
      <c r="EEU38" s="316"/>
      <c r="EEV38" s="941"/>
      <c r="EEW38" s="941"/>
      <c r="EEX38" s="941"/>
      <c r="EEY38" s="941"/>
      <c r="EEZ38" s="266"/>
      <c r="EFA38" s="941"/>
      <c r="EFB38" s="941"/>
      <c r="EFC38" s="316"/>
      <c r="EFD38" s="316"/>
      <c r="EFE38" s="941"/>
      <c r="EFF38" s="941"/>
      <c r="EFG38" s="941"/>
      <c r="EFH38" s="941"/>
      <c r="EFI38" s="266"/>
      <c r="EFJ38" s="941"/>
      <c r="EFK38" s="941"/>
      <c r="EFL38" s="316"/>
      <c r="EFM38" s="316"/>
      <c r="EFN38" s="941"/>
      <c r="EFO38" s="941"/>
      <c r="EFP38" s="941"/>
      <c r="EFQ38" s="941"/>
      <c r="EFR38" s="266"/>
      <c r="EFS38" s="941"/>
      <c r="EFT38" s="941"/>
      <c r="EFU38" s="316"/>
      <c r="EFV38" s="316"/>
      <c r="EFW38" s="941"/>
      <c r="EFX38" s="941"/>
      <c r="EFY38" s="941"/>
      <c r="EFZ38" s="941"/>
      <c r="EGA38" s="266"/>
      <c r="EGB38" s="941"/>
      <c r="EGC38" s="941"/>
      <c r="EGD38" s="316"/>
      <c r="EGE38" s="316"/>
      <c r="EGF38" s="941"/>
      <c r="EGG38" s="941"/>
      <c r="EGH38" s="941"/>
      <c r="EGI38" s="941"/>
      <c r="EGJ38" s="266"/>
      <c r="EGK38" s="941"/>
      <c r="EGL38" s="941"/>
      <c r="EGM38" s="316"/>
      <c r="EGN38" s="316"/>
      <c r="EGO38" s="941"/>
      <c r="EGP38" s="941"/>
      <c r="EGQ38" s="941"/>
      <c r="EGR38" s="941"/>
      <c r="EGS38" s="266"/>
      <c r="EGT38" s="941"/>
      <c r="EGU38" s="941"/>
      <c r="EGV38" s="316"/>
      <c r="EGW38" s="316"/>
      <c r="EGX38" s="941"/>
      <c r="EGY38" s="941"/>
      <c r="EGZ38" s="941"/>
      <c r="EHA38" s="941"/>
      <c r="EHB38" s="266"/>
      <c r="EHC38" s="941"/>
      <c r="EHD38" s="941"/>
      <c r="EHE38" s="316"/>
      <c r="EHF38" s="316"/>
      <c r="EHG38" s="941"/>
      <c r="EHH38" s="941"/>
      <c r="EHI38" s="941"/>
      <c r="EHJ38" s="941"/>
      <c r="EHK38" s="266"/>
      <c r="EHL38" s="941"/>
      <c r="EHM38" s="941"/>
      <c r="EHN38" s="316"/>
      <c r="EHO38" s="316"/>
      <c r="EHP38" s="941"/>
      <c r="EHQ38" s="941"/>
      <c r="EHR38" s="941"/>
      <c r="EHS38" s="941"/>
      <c r="EHT38" s="266"/>
      <c r="EHU38" s="941"/>
      <c r="EHV38" s="941"/>
      <c r="EHW38" s="316"/>
      <c r="EHX38" s="316"/>
      <c r="EHY38" s="941"/>
      <c r="EHZ38" s="941"/>
      <c r="EIA38" s="941"/>
      <c r="EIB38" s="941"/>
      <c r="EIC38" s="266"/>
      <c r="EID38" s="941"/>
      <c r="EIE38" s="941"/>
      <c r="EIF38" s="316"/>
      <c r="EIG38" s="316"/>
      <c r="EIH38" s="941"/>
      <c r="EII38" s="941"/>
      <c r="EIJ38" s="941"/>
      <c r="EIK38" s="941"/>
      <c r="EIL38" s="266"/>
      <c r="EIM38" s="941"/>
      <c r="EIN38" s="941"/>
      <c r="EIO38" s="316"/>
      <c r="EIP38" s="316"/>
      <c r="EIQ38" s="941"/>
      <c r="EIR38" s="941"/>
      <c r="EIS38" s="941"/>
      <c r="EIT38" s="941"/>
      <c r="EIU38" s="266"/>
      <c r="EIV38" s="941"/>
      <c r="EIW38" s="941"/>
      <c r="EIX38" s="316"/>
      <c r="EIY38" s="316"/>
      <c r="EIZ38" s="941"/>
      <c r="EJA38" s="941"/>
      <c r="EJB38" s="941"/>
      <c r="EJC38" s="941"/>
      <c r="EJD38" s="266"/>
      <c r="EJE38" s="941"/>
      <c r="EJF38" s="941"/>
      <c r="EJG38" s="316"/>
      <c r="EJH38" s="316"/>
      <c r="EJI38" s="941"/>
      <c r="EJJ38" s="941"/>
      <c r="EJK38" s="941"/>
      <c r="EJL38" s="941"/>
      <c r="EJM38" s="266"/>
      <c r="EJN38" s="941"/>
      <c r="EJO38" s="941"/>
      <c r="EJP38" s="316"/>
      <c r="EJQ38" s="316"/>
      <c r="EJR38" s="941"/>
      <c r="EJS38" s="941"/>
      <c r="EJT38" s="941"/>
      <c r="EJU38" s="941"/>
      <c r="EJV38" s="266"/>
      <c r="EJW38" s="941"/>
      <c r="EJX38" s="941"/>
      <c r="EJY38" s="316"/>
      <c r="EJZ38" s="316"/>
      <c r="EKA38" s="941"/>
      <c r="EKB38" s="941"/>
      <c r="EKC38" s="941"/>
      <c r="EKD38" s="941"/>
      <c r="EKE38" s="266"/>
      <c r="EKF38" s="941"/>
      <c r="EKG38" s="941"/>
      <c r="EKH38" s="316"/>
      <c r="EKI38" s="316"/>
      <c r="EKJ38" s="941"/>
      <c r="EKK38" s="941"/>
      <c r="EKL38" s="941"/>
      <c r="EKM38" s="941"/>
      <c r="EKN38" s="266"/>
      <c r="EKO38" s="941"/>
      <c r="EKP38" s="941"/>
      <c r="EKQ38" s="316"/>
      <c r="EKR38" s="316"/>
      <c r="EKS38" s="941"/>
      <c r="EKT38" s="941"/>
      <c r="EKU38" s="941"/>
      <c r="EKV38" s="941"/>
      <c r="EKW38" s="266"/>
      <c r="EKX38" s="941"/>
      <c r="EKY38" s="941"/>
      <c r="EKZ38" s="316"/>
      <c r="ELA38" s="316"/>
      <c r="ELB38" s="941"/>
      <c r="ELC38" s="941"/>
      <c r="ELD38" s="941"/>
      <c r="ELE38" s="941"/>
      <c r="ELF38" s="266"/>
      <c r="ELG38" s="941"/>
      <c r="ELH38" s="941"/>
      <c r="ELI38" s="316"/>
      <c r="ELJ38" s="316"/>
      <c r="ELK38" s="941"/>
      <c r="ELL38" s="941"/>
      <c r="ELM38" s="941"/>
      <c r="ELN38" s="941"/>
      <c r="ELO38" s="266"/>
      <c r="ELP38" s="941"/>
      <c r="ELQ38" s="941"/>
      <c r="ELR38" s="316"/>
      <c r="ELS38" s="316"/>
      <c r="ELT38" s="941"/>
      <c r="ELU38" s="941"/>
      <c r="ELV38" s="941"/>
      <c r="ELW38" s="941"/>
      <c r="ELX38" s="266"/>
      <c r="ELY38" s="941"/>
      <c r="ELZ38" s="941"/>
      <c r="EMA38" s="316"/>
      <c r="EMB38" s="316"/>
      <c r="EMC38" s="941"/>
      <c r="EMD38" s="941"/>
      <c r="EME38" s="941"/>
      <c r="EMF38" s="941"/>
      <c r="EMG38" s="266"/>
      <c r="EMH38" s="941"/>
      <c r="EMI38" s="941"/>
      <c r="EMJ38" s="316"/>
      <c r="EMK38" s="316"/>
      <c r="EML38" s="941"/>
      <c r="EMM38" s="941"/>
      <c r="EMN38" s="941"/>
      <c r="EMO38" s="941"/>
      <c r="EMP38" s="266"/>
      <c r="EMQ38" s="941"/>
      <c r="EMR38" s="941"/>
      <c r="EMS38" s="316"/>
      <c r="EMT38" s="316"/>
      <c r="EMU38" s="941"/>
      <c r="EMV38" s="941"/>
      <c r="EMW38" s="941"/>
      <c r="EMX38" s="941"/>
      <c r="EMY38" s="266"/>
      <c r="EMZ38" s="941"/>
      <c r="ENA38" s="941"/>
      <c r="ENB38" s="316"/>
      <c r="ENC38" s="316"/>
      <c r="END38" s="941"/>
      <c r="ENE38" s="941"/>
      <c r="ENF38" s="941"/>
      <c r="ENG38" s="941"/>
      <c r="ENH38" s="266"/>
      <c r="ENI38" s="941"/>
      <c r="ENJ38" s="941"/>
      <c r="ENK38" s="316"/>
      <c r="ENL38" s="316"/>
      <c r="ENM38" s="941"/>
      <c r="ENN38" s="941"/>
      <c r="ENO38" s="941"/>
      <c r="ENP38" s="941"/>
      <c r="ENQ38" s="266"/>
      <c r="ENR38" s="941"/>
      <c r="ENS38" s="941"/>
      <c r="ENT38" s="316"/>
      <c r="ENU38" s="316"/>
      <c r="ENV38" s="941"/>
      <c r="ENW38" s="941"/>
      <c r="ENX38" s="941"/>
      <c r="ENY38" s="941"/>
      <c r="ENZ38" s="266"/>
      <c r="EOA38" s="941"/>
      <c r="EOB38" s="941"/>
      <c r="EOC38" s="316"/>
      <c r="EOD38" s="316"/>
      <c r="EOE38" s="941"/>
      <c r="EOF38" s="941"/>
      <c r="EOG38" s="941"/>
      <c r="EOH38" s="941"/>
      <c r="EOI38" s="266"/>
      <c r="EOJ38" s="941"/>
      <c r="EOK38" s="941"/>
      <c r="EOL38" s="316"/>
      <c r="EOM38" s="316"/>
      <c r="EON38" s="941"/>
      <c r="EOO38" s="941"/>
      <c r="EOP38" s="941"/>
      <c r="EOQ38" s="941"/>
      <c r="EOR38" s="266"/>
      <c r="EOS38" s="941"/>
      <c r="EOT38" s="941"/>
      <c r="EOU38" s="316"/>
      <c r="EOV38" s="316"/>
      <c r="EOW38" s="941"/>
      <c r="EOX38" s="941"/>
      <c r="EOY38" s="941"/>
      <c r="EOZ38" s="941"/>
      <c r="EPA38" s="266"/>
      <c r="EPB38" s="941"/>
      <c r="EPC38" s="941"/>
      <c r="EPD38" s="316"/>
      <c r="EPE38" s="316"/>
      <c r="EPF38" s="941"/>
      <c r="EPG38" s="941"/>
      <c r="EPH38" s="941"/>
      <c r="EPI38" s="941"/>
      <c r="EPJ38" s="266"/>
      <c r="EPK38" s="941"/>
      <c r="EPL38" s="941"/>
      <c r="EPM38" s="316"/>
      <c r="EPN38" s="316"/>
      <c r="EPO38" s="941"/>
      <c r="EPP38" s="941"/>
      <c r="EPQ38" s="941"/>
      <c r="EPR38" s="941"/>
      <c r="EPS38" s="266"/>
      <c r="EPT38" s="941"/>
      <c r="EPU38" s="941"/>
      <c r="EPV38" s="316"/>
      <c r="EPW38" s="316"/>
      <c r="EPX38" s="941"/>
      <c r="EPY38" s="941"/>
      <c r="EPZ38" s="941"/>
      <c r="EQA38" s="941"/>
      <c r="EQB38" s="266"/>
      <c r="EQC38" s="941"/>
      <c r="EQD38" s="941"/>
      <c r="EQE38" s="316"/>
      <c r="EQF38" s="316"/>
      <c r="EQG38" s="941"/>
      <c r="EQH38" s="941"/>
      <c r="EQI38" s="941"/>
      <c r="EQJ38" s="941"/>
      <c r="EQK38" s="266"/>
      <c r="EQL38" s="941"/>
      <c r="EQM38" s="941"/>
      <c r="EQN38" s="316"/>
      <c r="EQO38" s="316"/>
      <c r="EQP38" s="941"/>
      <c r="EQQ38" s="941"/>
      <c r="EQR38" s="941"/>
      <c r="EQS38" s="941"/>
      <c r="EQT38" s="266"/>
      <c r="EQU38" s="941"/>
      <c r="EQV38" s="941"/>
      <c r="EQW38" s="316"/>
      <c r="EQX38" s="316"/>
      <c r="EQY38" s="941"/>
      <c r="EQZ38" s="941"/>
      <c r="ERA38" s="941"/>
      <c r="ERB38" s="941"/>
      <c r="ERC38" s="266"/>
      <c r="ERD38" s="941"/>
      <c r="ERE38" s="941"/>
      <c r="ERF38" s="316"/>
      <c r="ERG38" s="316"/>
      <c r="ERH38" s="941"/>
      <c r="ERI38" s="941"/>
      <c r="ERJ38" s="941"/>
      <c r="ERK38" s="941"/>
      <c r="ERL38" s="266"/>
      <c r="ERM38" s="941"/>
      <c r="ERN38" s="941"/>
      <c r="ERO38" s="316"/>
      <c r="ERP38" s="316"/>
      <c r="ERQ38" s="941"/>
      <c r="ERR38" s="941"/>
      <c r="ERS38" s="941"/>
      <c r="ERT38" s="941"/>
      <c r="ERU38" s="266"/>
      <c r="ERV38" s="941"/>
      <c r="ERW38" s="941"/>
      <c r="ERX38" s="316"/>
      <c r="ERY38" s="316"/>
      <c r="ERZ38" s="941"/>
      <c r="ESA38" s="941"/>
      <c r="ESB38" s="941"/>
      <c r="ESC38" s="941"/>
      <c r="ESD38" s="266"/>
      <c r="ESE38" s="941"/>
      <c r="ESF38" s="941"/>
      <c r="ESG38" s="316"/>
      <c r="ESH38" s="316"/>
      <c r="ESI38" s="941"/>
      <c r="ESJ38" s="941"/>
      <c r="ESK38" s="941"/>
      <c r="ESL38" s="941"/>
      <c r="ESM38" s="266"/>
      <c r="ESN38" s="941"/>
      <c r="ESO38" s="941"/>
      <c r="ESP38" s="316"/>
      <c r="ESQ38" s="316"/>
      <c r="ESR38" s="941"/>
      <c r="ESS38" s="941"/>
      <c r="EST38" s="941"/>
      <c r="ESU38" s="941"/>
      <c r="ESV38" s="266"/>
      <c r="ESW38" s="941"/>
      <c r="ESX38" s="941"/>
      <c r="ESY38" s="316"/>
      <c r="ESZ38" s="316"/>
      <c r="ETA38" s="941"/>
      <c r="ETB38" s="941"/>
      <c r="ETC38" s="941"/>
      <c r="ETD38" s="941"/>
      <c r="ETE38" s="266"/>
      <c r="ETF38" s="941"/>
      <c r="ETG38" s="941"/>
      <c r="ETH38" s="316"/>
      <c r="ETI38" s="316"/>
      <c r="ETJ38" s="941"/>
      <c r="ETK38" s="941"/>
      <c r="ETL38" s="941"/>
      <c r="ETM38" s="941"/>
      <c r="ETN38" s="266"/>
      <c r="ETO38" s="941"/>
      <c r="ETP38" s="941"/>
      <c r="ETQ38" s="316"/>
      <c r="ETR38" s="316"/>
      <c r="ETS38" s="941"/>
      <c r="ETT38" s="941"/>
      <c r="ETU38" s="941"/>
      <c r="ETV38" s="941"/>
      <c r="ETW38" s="266"/>
      <c r="ETX38" s="941"/>
      <c r="ETY38" s="941"/>
      <c r="ETZ38" s="316"/>
      <c r="EUA38" s="316"/>
      <c r="EUB38" s="941"/>
      <c r="EUC38" s="941"/>
      <c r="EUD38" s="941"/>
      <c r="EUE38" s="941"/>
      <c r="EUF38" s="266"/>
      <c r="EUG38" s="941"/>
      <c r="EUH38" s="941"/>
      <c r="EUI38" s="316"/>
      <c r="EUJ38" s="316"/>
      <c r="EUK38" s="941"/>
      <c r="EUL38" s="941"/>
      <c r="EUM38" s="941"/>
      <c r="EUN38" s="941"/>
      <c r="EUO38" s="266"/>
      <c r="EUP38" s="941"/>
      <c r="EUQ38" s="941"/>
      <c r="EUR38" s="316"/>
      <c r="EUS38" s="316"/>
      <c r="EUT38" s="941"/>
      <c r="EUU38" s="941"/>
      <c r="EUV38" s="941"/>
      <c r="EUW38" s="941"/>
      <c r="EUX38" s="266"/>
      <c r="EUY38" s="941"/>
      <c r="EUZ38" s="941"/>
      <c r="EVA38" s="316"/>
      <c r="EVB38" s="316"/>
      <c r="EVC38" s="941"/>
      <c r="EVD38" s="941"/>
      <c r="EVE38" s="941"/>
      <c r="EVF38" s="941"/>
      <c r="EVG38" s="266"/>
      <c r="EVH38" s="941"/>
      <c r="EVI38" s="941"/>
      <c r="EVJ38" s="316"/>
      <c r="EVK38" s="316"/>
      <c r="EVL38" s="941"/>
      <c r="EVM38" s="941"/>
      <c r="EVN38" s="941"/>
      <c r="EVO38" s="941"/>
      <c r="EVP38" s="266"/>
      <c r="EVQ38" s="941"/>
      <c r="EVR38" s="941"/>
      <c r="EVS38" s="316"/>
      <c r="EVT38" s="316"/>
      <c r="EVU38" s="941"/>
      <c r="EVV38" s="941"/>
      <c r="EVW38" s="941"/>
      <c r="EVX38" s="941"/>
      <c r="EVY38" s="266"/>
      <c r="EVZ38" s="941"/>
      <c r="EWA38" s="941"/>
      <c r="EWB38" s="316"/>
      <c r="EWC38" s="316"/>
      <c r="EWD38" s="941"/>
      <c r="EWE38" s="941"/>
      <c r="EWF38" s="941"/>
      <c r="EWG38" s="941"/>
      <c r="EWH38" s="266"/>
      <c r="EWI38" s="941"/>
      <c r="EWJ38" s="941"/>
      <c r="EWK38" s="316"/>
      <c r="EWL38" s="316"/>
      <c r="EWM38" s="941"/>
      <c r="EWN38" s="941"/>
      <c r="EWO38" s="941"/>
      <c r="EWP38" s="941"/>
      <c r="EWQ38" s="266"/>
      <c r="EWR38" s="941"/>
      <c r="EWS38" s="941"/>
      <c r="EWT38" s="316"/>
      <c r="EWU38" s="316"/>
      <c r="EWV38" s="941"/>
      <c r="EWW38" s="941"/>
      <c r="EWX38" s="941"/>
      <c r="EWY38" s="941"/>
      <c r="EWZ38" s="266"/>
      <c r="EXA38" s="941"/>
      <c r="EXB38" s="941"/>
      <c r="EXC38" s="316"/>
      <c r="EXD38" s="316"/>
      <c r="EXE38" s="941"/>
      <c r="EXF38" s="941"/>
      <c r="EXG38" s="941"/>
      <c r="EXH38" s="941"/>
      <c r="EXI38" s="266"/>
      <c r="EXJ38" s="941"/>
      <c r="EXK38" s="941"/>
      <c r="EXL38" s="316"/>
      <c r="EXM38" s="316"/>
      <c r="EXN38" s="941"/>
      <c r="EXO38" s="941"/>
      <c r="EXP38" s="941"/>
      <c r="EXQ38" s="941"/>
      <c r="EXR38" s="266"/>
      <c r="EXS38" s="941"/>
      <c r="EXT38" s="941"/>
      <c r="EXU38" s="316"/>
      <c r="EXV38" s="316"/>
      <c r="EXW38" s="941"/>
      <c r="EXX38" s="941"/>
      <c r="EXY38" s="941"/>
      <c r="EXZ38" s="941"/>
      <c r="EYA38" s="266"/>
      <c r="EYB38" s="941"/>
      <c r="EYC38" s="941"/>
      <c r="EYD38" s="316"/>
      <c r="EYE38" s="316"/>
      <c r="EYF38" s="941"/>
      <c r="EYG38" s="941"/>
      <c r="EYH38" s="941"/>
      <c r="EYI38" s="941"/>
      <c r="EYJ38" s="266"/>
      <c r="EYK38" s="941"/>
      <c r="EYL38" s="941"/>
      <c r="EYM38" s="316"/>
      <c r="EYN38" s="316"/>
      <c r="EYO38" s="941"/>
      <c r="EYP38" s="941"/>
      <c r="EYQ38" s="941"/>
      <c r="EYR38" s="941"/>
      <c r="EYS38" s="266"/>
      <c r="EYT38" s="941"/>
      <c r="EYU38" s="941"/>
      <c r="EYV38" s="316"/>
      <c r="EYW38" s="316"/>
      <c r="EYX38" s="941"/>
      <c r="EYY38" s="941"/>
      <c r="EYZ38" s="941"/>
      <c r="EZA38" s="941"/>
      <c r="EZB38" s="266"/>
      <c r="EZC38" s="941"/>
      <c r="EZD38" s="941"/>
      <c r="EZE38" s="316"/>
      <c r="EZF38" s="316"/>
      <c r="EZG38" s="941"/>
      <c r="EZH38" s="941"/>
      <c r="EZI38" s="941"/>
      <c r="EZJ38" s="941"/>
      <c r="EZK38" s="266"/>
      <c r="EZL38" s="941"/>
      <c r="EZM38" s="941"/>
      <c r="EZN38" s="316"/>
      <c r="EZO38" s="316"/>
      <c r="EZP38" s="941"/>
      <c r="EZQ38" s="941"/>
      <c r="EZR38" s="941"/>
      <c r="EZS38" s="941"/>
      <c r="EZT38" s="266"/>
      <c r="EZU38" s="941"/>
      <c r="EZV38" s="941"/>
      <c r="EZW38" s="316"/>
      <c r="EZX38" s="316"/>
      <c r="EZY38" s="941"/>
      <c r="EZZ38" s="941"/>
      <c r="FAA38" s="941"/>
      <c r="FAB38" s="941"/>
      <c r="FAC38" s="266"/>
      <c r="FAD38" s="941"/>
      <c r="FAE38" s="941"/>
      <c r="FAF38" s="316"/>
      <c r="FAG38" s="316"/>
      <c r="FAH38" s="941"/>
      <c r="FAI38" s="941"/>
      <c r="FAJ38" s="941"/>
      <c r="FAK38" s="941"/>
      <c r="FAL38" s="266"/>
      <c r="FAM38" s="941"/>
      <c r="FAN38" s="941"/>
      <c r="FAO38" s="316"/>
      <c r="FAP38" s="316"/>
      <c r="FAQ38" s="941"/>
      <c r="FAR38" s="941"/>
      <c r="FAS38" s="941"/>
      <c r="FAT38" s="941"/>
      <c r="FAU38" s="266"/>
      <c r="FAV38" s="941"/>
      <c r="FAW38" s="941"/>
      <c r="FAX38" s="316"/>
      <c r="FAY38" s="316"/>
      <c r="FAZ38" s="941"/>
      <c r="FBA38" s="941"/>
      <c r="FBB38" s="941"/>
      <c r="FBC38" s="941"/>
      <c r="FBD38" s="266"/>
      <c r="FBE38" s="941"/>
      <c r="FBF38" s="941"/>
      <c r="FBG38" s="316"/>
      <c r="FBH38" s="316"/>
      <c r="FBI38" s="941"/>
      <c r="FBJ38" s="941"/>
      <c r="FBK38" s="941"/>
      <c r="FBL38" s="941"/>
      <c r="FBM38" s="266"/>
      <c r="FBN38" s="941"/>
      <c r="FBO38" s="941"/>
      <c r="FBP38" s="316"/>
      <c r="FBQ38" s="316"/>
      <c r="FBR38" s="941"/>
      <c r="FBS38" s="941"/>
      <c r="FBT38" s="941"/>
      <c r="FBU38" s="941"/>
      <c r="FBV38" s="266"/>
      <c r="FBW38" s="941"/>
      <c r="FBX38" s="941"/>
      <c r="FBY38" s="316"/>
      <c r="FBZ38" s="316"/>
      <c r="FCA38" s="941"/>
      <c r="FCB38" s="941"/>
      <c r="FCC38" s="941"/>
      <c r="FCD38" s="941"/>
      <c r="FCE38" s="266"/>
      <c r="FCF38" s="941"/>
      <c r="FCG38" s="941"/>
      <c r="FCH38" s="316"/>
      <c r="FCI38" s="316"/>
      <c r="FCJ38" s="941"/>
      <c r="FCK38" s="941"/>
      <c r="FCL38" s="941"/>
      <c r="FCM38" s="941"/>
      <c r="FCN38" s="266"/>
      <c r="FCO38" s="941"/>
      <c r="FCP38" s="941"/>
      <c r="FCQ38" s="316"/>
      <c r="FCR38" s="316"/>
      <c r="FCS38" s="941"/>
      <c r="FCT38" s="941"/>
      <c r="FCU38" s="941"/>
      <c r="FCV38" s="941"/>
      <c r="FCW38" s="266"/>
      <c r="FCX38" s="941"/>
      <c r="FCY38" s="941"/>
      <c r="FCZ38" s="316"/>
      <c r="FDA38" s="316"/>
      <c r="FDB38" s="941"/>
      <c r="FDC38" s="941"/>
      <c r="FDD38" s="941"/>
      <c r="FDE38" s="941"/>
      <c r="FDF38" s="266"/>
      <c r="FDG38" s="941"/>
      <c r="FDH38" s="941"/>
      <c r="FDI38" s="316"/>
      <c r="FDJ38" s="316"/>
      <c r="FDK38" s="941"/>
      <c r="FDL38" s="941"/>
      <c r="FDM38" s="941"/>
      <c r="FDN38" s="941"/>
      <c r="FDO38" s="266"/>
      <c r="FDP38" s="941"/>
      <c r="FDQ38" s="941"/>
      <c r="FDR38" s="316"/>
      <c r="FDS38" s="316"/>
      <c r="FDT38" s="941"/>
      <c r="FDU38" s="941"/>
      <c r="FDV38" s="941"/>
      <c r="FDW38" s="941"/>
      <c r="FDX38" s="266"/>
      <c r="FDY38" s="941"/>
      <c r="FDZ38" s="941"/>
      <c r="FEA38" s="316"/>
      <c r="FEB38" s="316"/>
      <c r="FEC38" s="941"/>
      <c r="FED38" s="941"/>
      <c r="FEE38" s="941"/>
      <c r="FEF38" s="941"/>
      <c r="FEG38" s="266"/>
      <c r="FEH38" s="941"/>
      <c r="FEI38" s="941"/>
      <c r="FEJ38" s="316"/>
      <c r="FEK38" s="316"/>
      <c r="FEL38" s="941"/>
      <c r="FEM38" s="941"/>
      <c r="FEN38" s="941"/>
      <c r="FEO38" s="941"/>
      <c r="FEP38" s="266"/>
      <c r="FEQ38" s="941"/>
      <c r="FER38" s="941"/>
      <c r="FES38" s="316"/>
      <c r="FET38" s="316"/>
      <c r="FEU38" s="941"/>
      <c r="FEV38" s="941"/>
      <c r="FEW38" s="941"/>
      <c r="FEX38" s="941"/>
      <c r="FEY38" s="266"/>
      <c r="FEZ38" s="941"/>
      <c r="FFA38" s="941"/>
      <c r="FFB38" s="316"/>
      <c r="FFC38" s="316"/>
      <c r="FFD38" s="941"/>
      <c r="FFE38" s="941"/>
      <c r="FFF38" s="941"/>
      <c r="FFG38" s="941"/>
      <c r="FFH38" s="266"/>
      <c r="FFI38" s="941"/>
      <c r="FFJ38" s="941"/>
      <c r="FFK38" s="316"/>
      <c r="FFL38" s="316"/>
      <c r="FFM38" s="941"/>
      <c r="FFN38" s="941"/>
      <c r="FFO38" s="941"/>
      <c r="FFP38" s="941"/>
      <c r="FFQ38" s="266"/>
      <c r="FFR38" s="941"/>
      <c r="FFS38" s="941"/>
      <c r="FFT38" s="316"/>
      <c r="FFU38" s="316"/>
      <c r="FFV38" s="941"/>
      <c r="FFW38" s="941"/>
      <c r="FFX38" s="941"/>
      <c r="FFY38" s="941"/>
      <c r="FFZ38" s="266"/>
      <c r="FGA38" s="941"/>
      <c r="FGB38" s="941"/>
      <c r="FGC38" s="316"/>
      <c r="FGD38" s="316"/>
      <c r="FGE38" s="941"/>
      <c r="FGF38" s="941"/>
      <c r="FGG38" s="941"/>
      <c r="FGH38" s="941"/>
      <c r="FGI38" s="266"/>
      <c r="FGJ38" s="941"/>
      <c r="FGK38" s="941"/>
      <c r="FGL38" s="316"/>
      <c r="FGM38" s="316"/>
      <c r="FGN38" s="941"/>
      <c r="FGO38" s="941"/>
      <c r="FGP38" s="941"/>
      <c r="FGQ38" s="941"/>
      <c r="FGR38" s="266"/>
      <c r="FGS38" s="941"/>
      <c r="FGT38" s="941"/>
      <c r="FGU38" s="316"/>
      <c r="FGV38" s="316"/>
      <c r="FGW38" s="941"/>
      <c r="FGX38" s="941"/>
      <c r="FGY38" s="941"/>
      <c r="FGZ38" s="941"/>
      <c r="FHA38" s="266"/>
      <c r="FHB38" s="941"/>
      <c r="FHC38" s="941"/>
      <c r="FHD38" s="316"/>
      <c r="FHE38" s="316"/>
      <c r="FHF38" s="941"/>
      <c r="FHG38" s="941"/>
      <c r="FHH38" s="941"/>
      <c r="FHI38" s="941"/>
      <c r="FHJ38" s="266"/>
      <c r="FHK38" s="941"/>
      <c r="FHL38" s="941"/>
      <c r="FHM38" s="316"/>
      <c r="FHN38" s="316"/>
      <c r="FHO38" s="941"/>
      <c r="FHP38" s="941"/>
      <c r="FHQ38" s="941"/>
      <c r="FHR38" s="941"/>
      <c r="FHS38" s="266"/>
      <c r="FHT38" s="941"/>
      <c r="FHU38" s="941"/>
      <c r="FHV38" s="316"/>
      <c r="FHW38" s="316"/>
      <c r="FHX38" s="941"/>
      <c r="FHY38" s="941"/>
      <c r="FHZ38" s="941"/>
      <c r="FIA38" s="941"/>
      <c r="FIB38" s="266"/>
      <c r="FIC38" s="941"/>
      <c r="FID38" s="941"/>
      <c r="FIE38" s="316"/>
      <c r="FIF38" s="316"/>
      <c r="FIG38" s="941"/>
      <c r="FIH38" s="941"/>
      <c r="FII38" s="941"/>
      <c r="FIJ38" s="941"/>
      <c r="FIK38" s="266"/>
      <c r="FIL38" s="941"/>
      <c r="FIM38" s="941"/>
      <c r="FIN38" s="316"/>
      <c r="FIO38" s="316"/>
      <c r="FIP38" s="941"/>
      <c r="FIQ38" s="941"/>
      <c r="FIR38" s="941"/>
      <c r="FIS38" s="941"/>
      <c r="FIT38" s="266"/>
      <c r="FIU38" s="941"/>
      <c r="FIV38" s="941"/>
      <c r="FIW38" s="316"/>
      <c r="FIX38" s="316"/>
      <c r="FIY38" s="941"/>
      <c r="FIZ38" s="941"/>
      <c r="FJA38" s="941"/>
      <c r="FJB38" s="941"/>
      <c r="FJC38" s="266"/>
      <c r="FJD38" s="941"/>
      <c r="FJE38" s="941"/>
      <c r="FJF38" s="316"/>
      <c r="FJG38" s="316"/>
      <c r="FJH38" s="941"/>
      <c r="FJI38" s="941"/>
      <c r="FJJ38" s="941"/>
      <c r="FJK38" s="941"/>
      <c r="FJL38" s="266"/>
      <c r="FJM38" s="941"/>
      <c r="FJN38" s="941"/>
      <c r="FJO38" s="316"/>
      <c r="FJP38" s="316"/>
      <c r="FJQ38" s="941"/>
      <c r="FJR38" s="941"/>
      <c r="FJS38" s="941"/>
      <c r="FJT38" s="941"/>
      <c r="FJU38" s="266"/>
      <c r="FJV38" s="941"/>
      <c r="FJW38" s="941"/>
      <c r="FJX38" s="316"/>
      <c r="FJY38" s="316"/>
      <c r="FJZ38" s="941"/>
      <c r="FKA38" s="941"/>
      <c r="FKB38" s="941"/>
      <c r="FKC38" s="941"/>
      <c r="FKD38" s="266"/>
      <c r="FKE38" s="941"/>
      <c r="FKF38" s="941"/>
      <c r="FKG38" s="316"/>
      <c r="FKH38" s="316"/>
      <c r="FKI38" s="941"/>
      <c r="FKJ38" s="941"/>
      <c r="FKK38" s="941"/>
      <c r="FKL38" s="941"/>
      <c r="FKM38" s="266"/>
      <c r="FKN38" s="941"/>
      <c r="FKO38" s="941"/>
      <c r="FKP38" s="316"/>
      <c r="FKQ38" s="316"/>
      <c r="FKR38" s="941"/>
      <c r="FKS38" s="941"/>
      <c r="FKT38" s="941"/>
      <c r="FKU38" s="941"/>
      <c r="FKV38" s="266"/>
      <c r="FKW38" s="941"/>
      <c r="FKX38" s="941"/>
      <c r="FKY38" s="316"/>
      <c r="FKZ38" s="316"/>
      <c r="FLA38" s="941"/>
      <c r="FLB38" s="941"/>
      <c r="FLC38" s="941"/>
      <c r="FLD38" s="941"/>
      <c r="FLE38" s="266"/>
      <c r="FLF38" s="941"/>
      <c r="FLG38" s="941"/>
      <c r="FLH38" s="316"/>
      <c r="FLI38" s="316"/>
      <c r="FLJ38" s="941"/>
      <c r="FLK38" s="941"/>
      <c r="FLL38" s="941"/>
      <c r="FLM38" s="941"/>
      <c r="FLN38" s="266"/>
      <c r="FLO38" s="941"/>
      <c r="FLP38" s="941"/>
      <c r="FLQ38" s="316"/>
      <c r="FLR38" s="316"/>
      <c r="FLS38" s="941"/>
      <c r="FLT38" s="941"/>
      <c r="FLU38" s="941"/>
      <c r="FLV38" s="941"/>
      <c r="FLW38" s="266"/>
      <c r="FLX38" s="941"/>
      <c r="FLY38" s="941"/>
      <c r="FLZ38" s="316"/>
      <c r="FMA38" s="316"/>
      <c r="FMB38" s="941"/>
      <c r="FMC38" s="941"/>
      <c r="FMD38" s="941"/>
      <c r="FME38" s="941"/>
      <c r="FMF38" s="266"/>
      <c r="FMG38" s="941"/>
      <c r="FMH38" s="941"/>
      <c r="FMI38" s="316"/>
      <c r="FMJ38" s="316"/>
      <c r="FMK38" s="941"/>
      <c r="FML38" s="941"/>
      <c r="FMM38" s="941"/>
      <c r="FMN38" s="941"/>
      <c r="FMO38" s="266"/>
      <c r="FMP38" s="941"/>
      <c r="FMQ38" s="941"/>
      <c r="FMR38" s="316"/>
      <c r="FMS38" s="316"/>
      <c r="FMT38" s="941"/>
      <c r="FMU38" s="941"/>
      <c r="FMV38" s="941"/>
      <c r="FMW38" s="941"/>
      <c r="FMX38" s="266"/>
      <c r="FMY38" s="941"/>
      <c r="FMZ38" s="941"/>
      <c r="FNA38" s="316"/>
      <c r="FNB38" s="316"/>
      <c r="FNC38" s="941"/>
      <c r="FND38" s="941"/>
      <c r="FNE38" s="941"/>
      <c r="FNF38" s="941"/>
      <c r="FNG38" s="266"/>
      <c r="FNH38" s="941"/>
      <c r="FNI38" s="941"/>
      <c r="FNJ38" s="316"/>
      <c r="FNK38" s="316"/>
      <c r="FNL38" s="941"/>
      <c r="FNM38" s="941"/>
      <c r="FNN38" s="941"/>
      <c r="FNO38" s="941"/>
      <c r="FNP38" s="266"/>
      <c r="FNQ38" s="941"/>
      <c r="FNR38" s="941"/>
      <c r="FNS38" s="316"/>
      <c r="FNT38" s="316"/>
      <c r="FNU38" s="941"/>
      <c r="FNV38" s="941"/>
      <c r="FNW38" s="941"/>
      <c r="FNX38" s="941"/>
      <c r="FNY38" s="266"/>
      <c r="FNZ38" s="941"/>
      <c r="FOA38" s="941"/>
      <c r="FOB38" s="316"/>
      <c r="FOC38" s="316"/>
      <c r="FOD38" s="941"/>
      <c r="FOE38" s="941"/>
      <c r="FOF38" s="941"/>
      <c r="FOG38" s="941"/>
      <c r="FOH38" s="266"/>
      <c r="FOI38" s="941"/>
      <c r="FOJ38" s="941"/>
      <c r="FOK38" s="316"/>
      <c r="FOL38" s="316"/>
      <c r="FOM38" s="941"/>
      <c r="FON38" s="941"/>
      <c r="FOO38" s="941"/>
      <c r="FOP38" s="941"/>
      <c r="FOQ38" s="266"/>
      <c r="FOR38" s="941"/>
      <c r="FOS38" s="941"/>
      <c r="FOT38" s="316"/>
      <c r="FOU38" s="316"/>
      <c r="FOV38" s="941"/>
      <c r="FOW38" s="941"/>
      <c r="FOX38" s="941"/>
      <c r="FOY38" s="941"/>
      <c r="FOZ38" s="266"/>
      <c r="FPA38" s="941"/>
      <c r="FPB38" s="941"/>
      <c r="FPC38" s="316"/>
      <c r="FPD38" s="316"/>
      <c r="FPE38" s="941"/>
      <c r="FPF38" s="941"/>
      <c r="FPG38" s="941"/>
      <c r="FPH38" s="941"/>
      <c r="FPI38" s="266"/>
      <c r="FPJ38" s="941"/>
      <c r="FPK38" s="941"/>
      <c r="FPL38" s="316"/>
      <c r="FPM38" s="316"/>
      <c r="FPN38" s="941"/>
      <c r="FPO38" s="941"/>
      <c r="FPP38" s="941"/>
      <c r="FPQ38" s="941"/>
      <c r="FPR38" s="266"/>
      <c r="FPS38" s="941"/>
      <c r="FPT38" s="941"/>
      <c r="FPU38" s="316"/>
      <c r="FPV38" s="316"/>
      <c r="FPW38" s="941"/>
      <c r="FPX38" s="941"/>
      <c r="FPY38" s="941"/>
      <c r="FPZ38" s="941"/>
      <c r="FQA38" s="266"/>
      <c r="FQB38" s="941"/>
      <c r="FQC38" s="941"/>
      <c r="FQD38" s="316"/>
      <c r="FQE38" s="316"/>
      <c r="FQF38" s="941"/>
      <c r="FQG38" s="941"/>
      <c r="FQH38" s="941"/>
      <c r="FQI38" s="941"/>
      <c r="FQJ38" s="266"/>
      <c r="FQK38" s="941"/>
      <c r="FQL38" s="941"/>
      <c r="FQM38" s="316"/>
      <c r="FQN38" s="316"/>
      <c r="FQO38" s="941"/>
      <c r="FQP38" s="941"/>
      <c r="FQQ38" s="941"/>
      <c r="FQR38" s="941"/>
      <c r="FQS38" s="266"/>
      <c r="FQT38" s="941"/>
      <c r="FQU38" s="941"/>
      <c r="FQV38" s="316"/>
      <c r="FQW38" s="316"/>
      <c r="FQX38" s="941"/>
      <c r="FQY38" s="941"/>
      <c r="FQZ38" s="941"/>
      <c r="FRA38" s="941"/>
      <c r="FRB38" s="266"/>
      <c r="FRC38" s="941"/>
      <c r="FRD38" s="941"/>
      <c r="FRE38" s="316"/>
      <c r="FRF38" s="316"/>
      <c r="FRG38" s="941"/>
      <c r="FRH38" s="941"/>
      <c r="FRI38" s="941"/>
      <c r="FRJ38" s="941"/>
      <c r="FRK38" s="266"/>
      <c r="FRL38" s="941"/>
      <c r="FRM38" s="941"/>
      <c r="FRN38" s="316"/>
      <c r="FRO38" s="316"/>
      <c r="FRP38" s="941"/>
      <c r="FRQ38" s="941"/>
      <c r="FRR38" s="941"/>
      <c r="FRS38" s="941"/>
      <c r="FRT38" s="266"/>
      <c r="FRU38" s="941"/>
      <c r="FRV38" s="941"/>
      <c r="FRW38" s="316"/>
      <c r="FRX38" s="316"/>
      <c r="FRY38" s="941"/>
      <c r="FRZ38" s="941"/>
      <c r="FSA38" s="941"/>
      <c r="FSB38" s="941"/>
      <c r="FSC38" s="266"/>
      <c r="FSD38" s="941"/>
      <c r="FSE38" s="941"/>
      <c r="FSF38" s="316"/>
      <c r="FSG38" s="316"/>
      <c r="FSH38" s="941"/>
      <c r="FSI38" s="941"/>
      <c r="FSJ38" s="941"/>
      <c r="FSK38" s="941"/>
      <c r="FSL38" s="266"/>
      <c r="FSM38" s="941"/>
      <c r="FSN38" s="941"/>
      <c r="FSO38" s="316"/>
      <c r="FSP38" s="316"/>
      <c r="FSQ38" s="941"/>
      <c r="FSR38" s="941"/>
      <c r="FSS38" s="941"/>
      <c r="FST38" s="941"/>
      <c r="FSU38" s="266"/>
      <c r="FSV38" s="941"/>
      <c r="FSW38" s="941"/>
      <c r="FSX38" s="316"/>
      <c r="FSY38" s="316"/>
      <c r="FSZ38" s="941"/>
      <c r="FTA38" s="941"/>
      <c r="FTB38" s="941"/>
      <c r="FTC38" s="941"/>
      <c r="FTD38" s="266"/>
      <c r="FTE38" s="941"/>
      <c r="FTF38" s="941"/>
      <c r="FTG38" s="316"/>
      <c r="FTH38" s="316"/>
      <c r="FTI38" s="941"/>
      <c r="FTJ38" s="941"/>
      <c r="FTK38" s="941"/>
      <c r="FTL38" s="941"/>
      <c r="FTM38" s="266"/>
      <c r="FTN38" s="941"/>
      <c r="FTO38" s="941"/>
      <c r="FTP38" s="316"/>
      <c r="FTQ38" s="316"/>
      <c r="FTR38" s="941"/>
      <c r="FTS38" s="941"/>
      <c r="FTT38" s="941"/>
      <c r="FTU38" s="941"/>
      <c r="FTV38" s="266"/>
      <c r="FTW38" s="941"/>
      <c r="FTX38" s="941"/>
      <c r="FTY38" s="316"/>
      <c r="FTZ38" s="316"/>
      <c r="FUA38" s="941"/>
      <c r="FUB38" s="941"/>
      <c r="FUC38" s="941"/>
      <c r="FUD38" s="941"/>
      <c r="FUE38" s="266"/>
      <c r="FUF38" s="941"/>
      <c r="FUG38" s="941"/>
      <c r="FUH38" s="316"/>
      <c r="FUI38" s="316"/>
      <c r="FUJ38" s="941"/>
      <c r="FUK38" s="941"/>
      <c r="FUL38" s="941"/>
      <c r="FUM38" s="941"/>
      <c r="FUN38" s="266"/>
      <c r="FUO38" s="941"/>
      <c r="FUP38" s="941"/>
      <c r="FUQ38" s="316"/>
      <c r="FUR38" s="316"/>
      <c r="FUS38" s="941"/>
      <c r="FUT38" s="941"/>
      <c r="FUU38" s="941"/>
      <c r="FUV38" s="941"/>
      <c r="FUW38" s="266"/>
      <c r="FUX38" s="941"/>
      <c r="FUY38" s="941"/>
      <c r="FUZ38" s="316"/>
      <c r="FVA38" s="316"/>
      <c r="FVB38" s="941"/>
      <c r="FVC38" s="941"/>
      <c r="FVD38" s="941"/>
      <c r="FVE38" s="941"/>
      <c r="FVF38" s="266"/>
      <c r="FVG38" s="941"/>
      <c r="FVH38" s="941"/>
      <c r="FVI38" s="316"/>
      <c r="FVJ38" s="316"/>
      <c r="FVK38" s="941"/>
      <c r="FVL38" s="941"/>
      <c r="FVM38" s="941"/>
      <c r="FVN38" s="941"/>
      <c r="FVO38" s="266"/>
      <c r="FVP38" s="941"/>
      <c r="FVQ38" s="941"/>
      <c r="FVR38" s="316"/>
      <c r="FVS38" s="316"/>
      <c r="FVT38" s="941"/>
      <c r="FVU38" s="941"/>
      <c r="FVV38" s="941"/>
      <c r="FVW38" s="941"/>
      <c r="FVX38" s="266"/>
      <c r="FVY38" s="941"/>
      <c r="FVZ38" s="941"/>
      <c r="FWA38" s="316"/>
      <c r="FWB38" s="316"/>
      <c r="FWC38" s="941"/>
      <c r="FWD38" s="941"/>
      <c r="FWE38" s="941"/>
      <c r="FWF38" s="941"/>
      <c r="FWG38" s="266"/>
      <c r="FWH38" s="941"/>
      <c r="FWI38" s="941"/>
      <c r="FWJ38" s="316"/>
      <c r="FWK38" s="316"/>
      <c r="FWL38" s="941"/>
      <c r="FWM38" s="941"/>
      <c r="FWN38" s="941"/>
      <c r="FWO38" s="941"/>
      <c r="FWP38" s="266"/>
      <c r="FWQ38" s="941"/>
      <c r="FWR38" s="941"/>
      <c r="FWS38" s="316"/>
      <c r="FWT38" s="316"/>
      <c r="FWU38" s="941"/>
      <c r="FWV38" s="941"/>
      <c r="FWW38" s="941"/>
      <c r="FWX38" s="941"/>
      <c r="FWY38" s="266"/>
      <c r="FWZ38" s="941"/>
      <c r="FXA38" s="941"/>
      <c r="FXB38" s="316"/>
      <c r="FXC38" s="316"/>
      <c r="FXD38" s="941"/>
      <c r="FXE38" s="941"/>
      <c r="FXF38" s="941"/>
      <c r="FXG38" s="941"/>
      <c r="FXH38" s="266"/>
      <c r="FXI38" s="941"/>
      <c r="FXJ38" s="941"/>
      <c r="FXK38" s="316"/>
      <c r="FXL38" s="316"/>
      <c r="FXM38" s="941"/>
      <c r="FXN38" s="941"/>
      <c r="FXO38" s="941"/>
      <c r="FXP38" s="941"/>
      <c r="FXQ38" s="266"/>
      <c r="FXR38" s="941"/>
      <c r="FXS38" s="941"/>
      <c r="FXT38" s="316"/>
      <c r="FXU38" s="316"/>
      <c r="FXV38" s="941"/>
      <c r="FXW38" s="941"/>
      <c r="FXX38" s="941"/>
      <c r="FXY38" s="941"/>
      <c r="FXZ38" s="266"/>
      <c r="FYA38" s="941"/>
      <c r="FYB38" s="941"/>
      <c r="FYC38" s="316"/>
      <c r="FYD38" s="316"/>
      <c r="FYE38" s="941"/>
      <c r="FYF38" s="941"/>
      <c r="FYG38" s="941"/>
      <c r="FYH38" s="941"/>
      <c r="FYI38" s="266"/>
      <c r="FYJ38" s="941"/>
      <c r="FYK38" s="941"/>
      <c r="FYL38" s="316"/>
      <c r="FYM38" s="316"/>
      <c r="FYN38" s="941"/>
      <c r="FYO38" s="941"/>
      <c r="FYP38" s="941"/>
      <c r="FYQ38" s="941"/>
      <c r="FYR38" s="266"/>
      <c r="FYS38" s="941"/>
      <c r="FYT38" s="941"/>
      <c r="FYU38" s="316"/>
      <c r="FYV38" s="316"/>
      <c r="FYW38" s="941"/>
      <c r="FYX38" s="941"/>
      <c r="FYY38" s="941"/>
      <c r="FYZ38" s="941"/>
      <c r="FZA38" s="266"/>
      <c r="FZB38" s="941"/>
      <c r="FZC38" s="941"/>
      <c r="FZD38" s="316"/>
      <c r="FZE38" s="316"/>
      <c r="FZF38" s="941"/>
      <c r="FZG38" s="941"/>
      <c r="FZH38" s="941"/>
      <c r="FZI38" s="941"/>
      <c r="FZJ38" s="266"/>
      <c r="FZK38" s="941"/>
      <c r="FZL38" s="941"/>
      <c r="FZM38" s="316"/>
      <c r="FZN38" s="316"/>
      <c r="FZO38" s="941"/>
      <c r="FZP38" s="941"/>
      <c r="FZQ38" s="941"/>
      <c r="FZR38" s="941"/>
      <c r="FZS38" s="266"/>
      <c r="FZT38" s="941"/>
      <c r="FZU38" s="941"/>
      <c r="FZV38" s="316"/>
      <c r="FZW38" s="316"/>
      <c r="FZX38" s="941"/>
      <c r="FZY38" s="941"/>
      <c r="FZZ38" s="941"/>
      <c r="GAA38" s="941"/>
      <c r="GAB38" s="266"/>
      <c r="GAC38" s="941"/>
      <c r="GAD38" s="941"/>
      <c r="GAE38" s="316"/>
      <c r="GAF38" s="316"/>
      <c r="GAG38" s="941"/>
      <c r="GAH38" s="941"/>
      <c r="GAI38" s="941"/>
      <c r="GAJ38" s="941"/>
      <c r="GAK38" s="266"/>
      <c r="GAL38" s="941"/>
      <c r="GAM38" s="941"/>
      <c r="GAN38" s="316"/>
      <c r="GAO38" s="316"/>
      <c r="GAP38" s="941"/>
      <c r="GAQ38" s="941"/>
      <c r="GAR38" s="941"/>
      <c r="GAS38" s="941"/>
      <c r="GAT38" s="266"/>
      <c r="GAU38" s="941"/>
      <c r="GAV38" s="941"/>
      <c r="GAW38" s="316"/>
      <c r="GAX38" s="316"/>
      <c r="GAY38" s="941"/>
      <c r="GAZ38" s="941"/>
      <c r="GBA38" s="941"/>
      <c r="GBB38" s="941"/>
      <c r="GBC38" s="266"/>
      <c r="GBD38" s="941"/>
      <c r="GBE38" s="941"/>
      <c r="GBF38" s="316"/>
      <c r="GBG38" s="316"/>
      <c r="GBH38" s="941"/>
      <c r="GBI38" s="941"/>
      <c r="GBJ38" s="941"/>
      <c r="GBK38" s="941"/>
      <c r="GBL38" s="266"/>
      <c r="GBM38" s="941"/>
      <c r="GBN38" s="941"/>
      <c r="GBO38" s="316"/>
      <c r="GBP38" s="316"/>
      <c r="GBQ38" s="941"/>
      <c r="GBR38" s="941"/>
      <c r="GBS38" s="941"/>
      <c r="GBT38" s="941"/>
      <c r="GBU38" s="266"/>
      <c r="GBV38" s="941"/>
      <c r="GBW38" s="941"/>
      <c r="GBX38" s="316"/>
      <c r="GBY38" s="316"/>
      <c r="GBZ38" s="941"/>
      <c r="GCA38" s="941"/>
      <c r="GCB38" s="941"/>
      <c r="GCC38" s="941"/>
      <c r="GCD38" s="266"/>
      <c r="GCE38" s="941"/>
      <c r="GCF38" s="941"/>
      <c r="GCG38" s="316"/>
      <c r="GCH38" s="316"/>
      <c r="GCI38" s="941"/>
      <c r="GCJ38" s="941"/>
      <c r="GCK38" s="941"/>
      <c r="GCL38" s="941"/>
      <c r="GCM38" s="266"/>
      <c r="GCN38" s="941"/>
      <c r="GCO38" s="941"/>
      <c r="GCP38" s="316"/>
      <c r="GCQ38" s="316"/>
      <c r="GCR38" s="941"/>
      <c r="GCS38" s="941"/>
      <c r="GCT38" s="941"/>
      <c r="GCU38" s="941"/>
      <c r="GCV38" s="266"/>
      <c r="GCW38" s="941"/>
      <c r="GCX38" s="941"/>
      <c r="GCY38" s="316"/>
      <c r="GCZ38" s="316"/>
      <c r="GDA38" s="941"/>
      <c r="GDB38" s="941"/>
      <c r="GDC38" s="941"/>
      <c r="GDD38" s="941"/>
      <c r="GDE38" s="266"/>
      <c r="GDF38" s="941"/>
      <c r="GDG38" s="941"/>
      <c r="GDH38" s="316"/>
      <c r="GDI38" s="316"/>
      <c r="GDJ38" s="941"/>
      <c r="GDK38" s="941"/>
      <c r="GDL38" s="941"/>
      <c r="GDM38" s="941"/>
      <c r="GDN38" s="266"/>
      <c r="GDO38" s="941"/>
      <c r="GDP38" s="941"/>
      <c r="GDQ38" s="316"/>
      <c r="GDR38" s="316"/>
      <c r="GDS38" s="941"/>
      <c r="GDT38" s="941"/>
      <c r="GDU38" s="941"/>
      <c r="GDV38" s="941"/>
      <c r="GDW38" s="266"/>
      <c r="GDX38" s="941"/>
      <c r="GDY38" s="941"/>
      <c r="GDZ38" s="316"/>
      <c r="GEA38" s="316"/>
      <c r="GEB38" s="941"/>
      <c r="GEC38" s="941"/>
      <c r="GED38" s="941"/>
      <c r="GEE38" s="941"/>
      <c r="GEF38" s="266"/>
      <c r="GEG38" s="941"/>
      <c r="GEH38" s="941"/>
      <c r="GEI38" s="316"/>
      <c r="GEJ38" s="316"/>
      <c r="GEK38" s="941"/>
      <c r="GEL38" s="941"/>
      <c r="GEM38" s="941"/>
      <c r="GEN38" s="941"/>
      <c r="GEO38" s="266"/>
      <c r="GEP38" s="941"/>
      <c r="GEQ38" s="941"/>
      <c r="GER38" s="316"/>
      <c r="GES38" s="316"/>
      <c r="GET38" s="941"/>
      <c r="GEU38" s="941"/>
      <c r="GEV38" s="941"/>
      <c r="GEW38" s="941"/>
      <c r="GEX38" s="266"/>
      <c r="GEY38" s="941"/>
      <c r="GEZ38" s="941"/>
      <c r="GFA38" s="316"/>
      <c r="GFB38" s="316"/>
      <c r="GFC38" s="941"/>
      <c r="GFD38" s="941"/>
      <c r="GFE38" s="941"/>
      <c r="GFF38" s="941"/>
      <c r="GFG38" s="266"/>
      <c r="GFH38" s="941"/>
      <c r="GFI38" s="941"/>
      <c r="GFJ38" s="316"/>
      <c r="GFK38" s="316"/>
      <c r="GFL38" s="941"/>
      <c r="GFM38" s="941"/>
      <c r="GFN38" s="941"/>
      <c r="GFO38" s="941"/>
      <c r="GFP38" s="266"/>
      <c r="GFQ38" s="941"/>
      <c r="GFR38" s="941"/>
      <c r="GFS38" s="316"/>
      <c r="GFT38" s="316"/>
      <c r="GFU38" s="941"/>
      <c r="GFV38" s="941"/>
      <c r="GFW38" s="941"/>
      <c r="GFX38" s="941"/>
      <c r="GFY38" s="266"/>
      <c r="GFZ38" s="941"/>
      <c r="GGA38" s="941"/>
      <c r="GGB38" s="316"/>
      <c r="GGC38" s="316"/>
      <c r="GGD38" s="941"/>
      <c r="GGE38" s="941"/>
      <c r="GGF38" s="941"/>
      <c r="GGG38" s="941"/>
      <c r="GGH38" s="266"/>
      <c r="GGI38" s="941"/>
      <c r="GGJ38" s="941"/>
      <c r="GGK38" s="316"/>
      <c r="GGL38" s="316"/>
      <c r="GGM38" s="941"/>
      <c r="GGN38" s="941"/>
      <c r="GGO38" s="941"/>
      <c r="GGP38" s="941"/>
      <c r="GGQ38" s="266"/>
      <c r="GGR38" s="941"/>
      <c r="GGS38" s="941"/>
      <c r="GGT38" s="316"/>
      <c r="GGU38" s="316"/>
      <c r="GGV38" s="941"/>
      <c r="GGW38" s="941"/>
      <c r="GGX38" s="941"/>
      <c r="GGY38" s="941"/>
      <c r="GGZ38" s="266"/>
      <c r="GHA38" s="941"/>
      <c r="GHB38" s="941"/>
      <c r="GHC38" s="316"/>
      <c r="GHD38" s="316"/>
      <c r="GHE38" s="941"/>
      <c r="GHF38" s="941"/>
      <c r="GHG38" s="941"/>
      <c r="GHH38" s="941"/>
      <c r="GHI38" s="266"/>
      <c r="GHJ38" s="941"/>
      <c r="GHK38" s="941"/>
      <c r="GHL38" s="316"/>
      <c r="GHM38" s="316"/>
      <c r="GHN38" s="941"/>
      <c r="GHO38" s="941"/>
      <c r="GHP38" s="941"/>
      <c r="GHQ38" s="941"/>
      <c r="GHR38" s="266"/>
      <c r="GHS38" s="941"/>
      <c r="GHT38" s="941"/>
      <c r="GHU38" s="316"/>
      <c r="GHV38" s="316"/>
      <c r="GHW38" s="941"/>
      <c r="GHX38" s="941"/>
      <c r="GHY38" s="941"/>
      <c r="GHZ38" s="941"/>
      <c r="GIA38" s="266"/>
      <c r="GIB38" s="941"/>
      <c r="GIC38" s="941"/>
      <c r="GID38" s="316"/>
      <c r="GIE38" s="316"/>
      <c r="GIF38" s="941"/>
      <c r="GIG38" s="941"/>
      <c r="GIH38" s="941"/>
      <c r="GII38" s="941"/>
      <c r="GIJ38" s="266"/>
      <c r="GIK38" s="941"/>
      <c r="GIL38" s="941"/>
      <c r="GIM38" s="316"/>
      <c r="GIN38" s="316"/>
      <c r="GIO38" s="941"/>
      <c r="GIP38" s="941"/>
      <c r="GIQ38" s="941"/>
      <c r="GIR38" s="941"/>
      <c r="GIS38" s="266"/>
      <c r="GIT38" s="941"/>
      <c r="GIU38" s="941"/>
      <c r="GIV38" s="316"/>
      <c r="GIW38" s="316"/>
      <c r="GIX38" s="941"/>
      <c r="GIY38" s="941"/>
      <c r="GIZ38" s="941"/>
      <c r="GJA38" s="941"/>
      <c r="GJB38" s="266"/>
      <c r="GJC38" s="941"/>
      <c r="GJD38" s="941"/>
      <c r="GJE38" s="316"/>
      <c r="GJF38" s="316"/>
      <c r="GJG38" s="941"/>
      <c r="GJH38" s="941"/>
      <c r="GJI38" s="941"/>
      <c r="GJJ38" s="941"/>
      <c r="GJK38" s="266"/>
      <c r="GJL38" s="941"/>
      <c r="GJM38" s="941"/>
      <c r="GJN38" s="316"/>
      <c r="GJO38" s="316"/>
      <c r="GJP38" s="941"/>
      <c r="GJQ38" s="941"/>
      <c r="GJR38" s="941"/>
      <c r="GJS38" s="941"/>
      <c r="GJT38" s="266"/>
      <c r="GJU38" s="941"/>
      <c r="GJV38" s="941"/>
      <c r="GJW38" s="316"/>
      <c r="GJX38" s="316"/>
      <c r="GJY38" s="941"/>
      <c r="GJZ38" s="941"/>
      <c r="GKA38" s="941"/>
      <c r="GKB38" s="941"/>
      <c r="GKC38" s="266"/>
      <c r="GKD38" s="941"/>
      <c r="GKE38" s="941"/>
      <c r="GKF38" s="316"/>
      <c r="GKG38" s="316"/>
      <c r="GKH38" s="941"/>
      <c r="GKI38" s="941"/>
      <c r="GKJ38" s="941"/>
      <c r="GKK38" s="941"/>
      <c r="GKL38" s="266"/>
      <c r="GKM38" s="941"/>
      <c r="GKN38" s="941"/>
      <c r="GKO38" s="316"/>
      <c r="GKP38" s="316"/>
      <c r="GKQ38" s="941"/>
      <c r="GKR38" s="941"/>
      <c r="GKS38" s="941"/>
      <c r="GKT38" s="941"/>
      <c r="GKU38" s="266"/>
      <c r="GKV38" s="941"/>
      <c r="GKW38" s="941"/>
      <c r="GKX38" s="316"/>
      <c r="GKY38" s="316"/>
      <c r="GKZ38" s="941"/>
      <c r="GLA38" s="941"/>
      <c r="GLB38" s="941"/>
      <c r="GLC38" s="941"/>
      <c r="GLD38" s="266"/>
      <c r="GLE38" s="941"/>
      <c r="GLF38" s="941"/>
      <c r="GLG38" s="316"/>
      <c r="GLH38" s="316"/>
      <c r="GLI38" s="941"/>
      <c r="GLJ38" s="941"/>
      <c r="GLK38" s="941"/>
      <c r="GLL38" s="941"/>
      <c r="GLM38" s="266"/>
      <c r="GLN38" s="941"/>
      <c r="GLO38" s="941"/>
      <c r="GLP38" s="316"/>
      <c r="GLQ38" s="316"/>
      <c r="GLR38" s="941"/>
      <c r="GLS38" s="941"/>
      <c r="GLT38" s="941"/>
      <c r="GLU38" s="941"/>
      <c r="GLV38" s="266"/>
      <c r="GLW38" s="941"/>
      <c r="GLX38" s="941"/>
      <c r="GLY38" s="316"/>
      <c r="GLZ38" s="316"/>
      <c r="GMA38" s="941"/>
      <c r="GMB38" s="941"/>
      <c r="GMC38" s="941"/>
      <c r="GMD38" s="941"/>
      <c r="GME38" s="266"/>
      <c r="GMF38" s="941"/>
      <c r="GMG38" s="941"/>
      <c r="GMH38" s="316"/>
      <c r="GMI38" s="316"/>
      <c r="GMJ38" s="941"/>
      <c r="GMK38" s="941"/>
      <c r="GML38" s="941"/>
      <c r="GMM38" s="941"/>
      <c r="GMN38" s="266"/>
      <c r="GMO38" s="941"/>
      <c r="GMP38" s="941"/>
      <c r="GMQ38" s="316"/>
      <c r="GMR38" s="316"/>
      <c r="GMS38" s="941"/>
      <c r="GMT38" s="941"/>
      <c r="GMU38" s="941"/>
      <c r="GMV38" s="941"/>
      <c r="GMW38" s="266"/>
      <c r="GMX38" s="941"/>
      <c r="GMY38" s="941"/>
      <c r="GMZ38" s="316"/>
      <c r="GNA38" s="316"/>
      <c r="GNB38" s="941"/>
      <c r="GNC38" s="941"/>
      <c r="GND38" s="941"/>
      <c r="GNE38" s="941"/>
      <c r="GNF38" s="266"/>
      <c r="GNG38" s="941"/>
      <c r="GNH38" s="941"/>
      <c r="GNI38" s="316"/>
      <c r="GNJ38" s="316"/>
      <c r="GNK38" s="941"/>
      <c r="GNL38" s="941"/>
      <c r="GNM38" s="941"/>
      <c r="GNN38" s="941"/>
      <c r="GNO38" s="266"/>
      <c r="GNP38" s="941"/>
      <c r="GNQ38" s="941"/>
      <c r="GNR38" s="316"/>
      <c r="GNS38" s="316"/>
      <c r="GNT38" s="941"/>
      <c r="GNU38" s="941"/>
      <c r="GNV38" s="941"/>
      <c r="GNW38" s="941"/>
      <c r="GNX38" s="266"/>
      <c r="GNY38" s="941"/>
      <c r="GNZ38" s="941"/>
      <c r="GOA38" s="316"/>
      <c r="GOB38" s="316"/>
      <c r="GOC38" s="941"/>
      <c r="GOD38" s="941"/>
      <c r="GOE38" s="941"/>
      <c r="GOF38" s="941"/>
      <c r="GOG38" s="266"/>
      <c r="GOH38" s="941"/>
      <c r="GOI38" s="941"/>
      <c r="GOJ38" s="316"/>
      <c r="GOK38" s="316"/>
      <c r="GOL38" s="941"/>
      <c r="GOM38" s="941"/>
      <c r="GON38" s="941"/>
      <c r="GOO38" s="941"/>
      <c r="GOP38" s="266"/>
      <c r="GOQ38" s="941"/>
      <c r="GOR38" s="941"/>
      <c r="GOS38" s="316"/>
      <c r="GOT38" s="316"/>
      <c r="GOU38" s="941"/>
      <c r="GOV38" s="941"/>
      <c r="GOW38" s="941"/>
      <c r="GOX38" s="941"/>
      <c r="GOY38" s="266"/>
      <c r="GOZ38" s="941"/>
      <c r="GPA38" s="941"/>
      <c r="GPB38" s="316"/>
      <c r="GPC38" s="316"/>
      <c r="GPD38" s="941"/>
      <c r="GPE38" s="941"/>
      <c r="GPF38" s="941"/>
      <c r="GPG38" s="941"/>
      <c r="GPH38" s="266"/>
      <c r="GPI38" s="941"/>
      <c r="GPJ38" s="941"/>
      <c r="GPK38" s="316"/>
      <c r="GPL38" s="316"/>
      <c r="GPM38" s="941"/>
      <c r="GPN38" s="941"/>
      <c r="GPO38" s="941"/>
      <c r="GPP38" s="941"/>
      <c r="GPQ38" s="266"/>
      <c r="GPR38" s="941"/>
      <c r="GPS38" s="941"/>
      <c r="GPT38" s="316"/>
      <c r="GPU38" s="316"/>
      <c r="GPV38" s="941"/>
      <c r="GPW38" s="941"/>
      <c r="GPX38" s="941"/>
      <c r="GPY38" s="941"/>
      <c r="GPZ38" s="266"/>
      <c r="GQA38" s="941"/>
      <c r="GQB38" s="941"/>
      <c r="GQC38" s="316"/>
      <c r="GQD38" s="316"/>
      <c r="GQE38" s="941"/>
      <c r="GQF38" s="941"/>
      <c r="GQG38" s="941"/>
      <c r="GQH38" s="941"/>
      <c r="GQI38" s="266"/>
      <c r="GQJ38" s="941"/>
      <c r="GQK38" s="941"/>
      <c r="GQL38" s="316"/>
      <c r="GQM38" s="316"/>
      <c r="GQN38" s="941"/>
      <c r="GQO38" s="941"/>
      <c r="GQP38" s="941"/>
      <c r="GQQ38" s="941"/>
      <c r="GQR38" s="266"/>
      <c r="GQS38" s="941"/>
      <c r="GQT38" s="941"/>
      <c r="GQU38" s="316"/>
      <c r="GQV38" s="316"/>
      <c r="GQW38" s="941"/>
      <c r="GQX38" s="941"/>
      <c r="GQY38" s="941"/>
      <c r="GQZ38" s="941"/>
      <c r="GRA38" s="266"/>
      <c r="GRB38" s="941"/>
      <c r="GRC38" s="941"/>
      <c r="GRD38" s="316"/>
      <c r="GRE38" s="316"/>
      <c r="GRF38" s="941"/>
      <c r="GRG38" s="941"/>
      <c r="GRH38" s="941"/>
      <c r="GRI38" s="941"/>
      <c r="GRJ38" s="266"/>
      <c r="GRK38" s="941"/>
      <c r="GRL38" s="941"/>
      <c r="GRM38" s="316"/>
      <c r="GRN38" s="316"/>
      <c r="GRO38" s="941"/>
      <c r="GRP38" s="941"/>
      <c r="GRQ38" s="941"/>
      <c r="GRR38" s="941"/>
      <c r="GRS38" s="266"/>
      <c r="GRT38" s="941"/>
      <c r="GRU38" s="941"/>
      <c r="GRV38" s="316"/>
      <c r="GRW38" s="316"/>
      <c r="GRX38" s="941"/>
      <c r="GRY38" s="941"/>
      <c r="GRZ38" s="941"/>
      <c r="GSA38" s="941"/>
      <c r="GSB38" s="266"/>
      <c r="GSC38" s="941"/>
      <c r="GSD38" s="941"/>
      <c r="GSE38" s="316"/>
      <c r="GSF38" s="316"/>
      <c r="GSG38" s="941"/>
      <c r="GSH38" s="941"/>
      <c r="GSI38" s="941"/>
      <c r="GSJ38" s="941"/>
      <c r="GSK38" s="266"/>
      <c r="GSL38" s="941"/>
      <c r="GSM38" s="941"/>
      <c r="GSN38" s="316"/>
      <c r="GSO38" s="316"/>
      <c r="GSP38" s="941"/>
      <c r="GSQ38" s="941"/>
      <c r="GSR38" s="941"/>
      <c r="GSS38" s="941"/>
      <c r="GST38" s="266"/>
      <c r="GSU38" s="941"/>
      <c r="GSV38" s="941"/>
      <c r="GSW38" s="316"/>
      <c r="GSX38" s="316"/>
      <c r="GSY38" s="941"/>
      <c r="GSZ38" s="941"/>
      <c r="GTA38" s="941"/>
      <c r="GTB38" s="941"/>
      <c r="GTC38" s="266"/>
      <c r="GTD38" s="941"/>
      <c r="GTE38" s="941"/>
      <c r="GTF38" s="316"/>
      <c r="GTG38" s="316"/>
      <c r="GTH38" s="941"/>
      <c r="GTI38" s="941"/>
      <c r="GTJ38" s="941"/>
      <c r="GTK38" s="941"/>
      <c r="GTL38" s="266"/>
      <c r="GTM38" s="941"/>
      <c r="GTN38" s="941"/>
      <c r="GTO38" s="316"/>
      <c r="GTP38" s="316"/>
      <c r="GTQ38" s="941"/>
      <c r="GTR38" s="941"/>
      <c r="GTS38" s="941"/>
      <c r="GTT38" s="941"/>
      <c r="GTU38" s="266"/>
      <c r="GTV38" s="941"/>
      <c r="GTW38" s="941"/>
      <c r="GTX38" s="316"/>
      <c r="GTY38" s="316"/>
      <c r="GTZ38" s="941"/>
      <c r="GUA38" s="941"/>
      <c r="GUB38" s="941"/>
      <c r="GUC38" s="941"/>
      <c r="GUD38" s="266"/>
      <c r="GUE38" s="941"/>
      <c r="GUF38" s="941"/>
      <c r="GUG38" s="316"/>
      <c r="GUH38" s="316"/>
      <c r="GUI38" s="941"/>
      <c r="GUJ38" s="941"/>
      <c r="GUK38" s="941"/>
      <c r="GUL38" s="941"/>
      <c r="GUM38" s="266"/>
      <c r="GUN38" s="941"/>
      <c r="GUO38" s="941"/>
      <c r="GUP38" s="316"/>
      <c r="GUQ38" s="316"/>
      <c r="GUR38" s="941"/>
      <c r="GUS38" s="941"/>
      <c r="GUT38" s="941"/>
      <c r="GUU38" s="941"/>
      <c r="GUV38" s="266"/>
      <c r="GUW38" s="941"/>
      <c r="GUX38" s="941"/>
      <c r="GUY38" s="316"/>
      <c r="GUZ38" s="316"/>
      <c r="GVA38" s="941"/>
      <c r="GVB38" s="941"/>
      <c r="GVC38" s="941"/>
      <c r="GVD38" s="941"/>
      <c r="GVE38" s="266"/>
      <c r="GVF38" s="941"/>
      <c r="GVG38" s="941"/>
      <c r="GVH38" s="316"/>
      <c r="GVI38" s="316"/>
      <c r="GVJ38" s="941"/>
      <c r="GVK38" s="941"/>
      <c r="GVL38" s="941"/>
      <c r="GVM38" s="941"/>
      <c r="GVN38" s="266"/>
      <c r="GVO38" s="941"/>
      <c r="GVP38" s="941"/>
      <c r="GVQ38" s="316"/>
      <c r="GVR38" s="316"/>
      <c r="GVS38" s="941"/>
      <c r="GVT38" s="941"/>
      <c r="GVU38" s="941"/>
      <c r="GVV38" s="941"/>
      <c r="GVW38" s="266"/>
      <c r="GVX38" s="941"/>
      <c r="GVY38" s="941"/>
      <c r="GVZ38" s="316"/>
      <c r="GWA38" s="316"/>
      <c r="GWB38" s="941"/>
      <c r="GWC38" s="941"/>
      <c r="GWD38" s="941"/>
      <c r="GWE38" s="941"/>
      <c r="GWF38" s="266"/>
      <c r="GWG38" s="941"/>
      <c r="GWH38" s="941"/>
      <c r="GWI38" s="316"/>
      <c r="GWJ38" s="316"/>
      <c r="GWK38" s="941"/>
      <c r="GWL38" s="941"/>
      <c r="GWM38" s="941"/>
      <c r="GWN38" s="941"/>
      <c r="GWO38" s="266"/>
      <c r="GWP38" s="941"/>
      <c r="GWQ38" s="941"/>
      <c r="GWR38" s="316"/>
      <c r="GWS38" s="316"/>
      <c r="GWT38" s="941"/>
      <c r="GWU38" s="941"/>
      <c r="GWV38" s="941"/>
      <c r="GWW38" s="941"/>
      <c r="GWX38" s="266"/>
      <c r="GWY38" s="941"/>
      <c r="GWZ38" s="941"/>
      <c r="GXA38" s="316"/>
      <c r="GXB38" s="316"/>
      <c r="GXC38" s="941"/>
      <c r="GXD38" s="941"/>
      <c r="GXE38" s="941"/>
      <c r="GXF38" s="941"/>
      <c r="GXG38" s="266"/>
      <c r="GXH38" s="941"/>
      <c r="GXI38" s="941"/>
      <c r="GXJ38" s="316"/>
      <c r="GXK38" s="316"/>
      <c r="GXL38" s="941"/>
      <c r="GXM38" s="941"/>
      <c r="GXN38" s="941"/>
      <c r="GXO38" s="941"/>
      <c r="GXP38" s="266"/>
      <c r="GXQ38" s="941"/>
      <c r="GXR38" s="941"/>
      <c r="GXS38" s="316"/>
      <c r="GXT38" s="316"/>
      <c r="GXU38" s="941"/>
      <c r="GXV38" s="941"/>
      <c r="GXW38" s="941"/>
      <c r="GXX38" s="941"/>
      <c r="GXY38" s="266"/>
      <c r="GXZ38" s="941"/>
      <c r="GYA38" s="941"/>
      <c r="GYB38" s="316"/>
      <c r="GYC38" s="316"/>
      <c r="GYD38" s="941"/>
      <c r="GYE38" s="941"/>
      <c r="GYF38" s="941"/>
      <c r="GYG38" s="941"/>
      <c r="GYH38" s="266"/>
      <c r="GYI38" s="941"/>
      <c r="GYJ38" s="941"/>
      <c r="GYK38" s="316"/>
      <c r="GYL38" s="316"/>
      <c r="GYM38" s="941"/>
      <c r="GYN38" s="941"/>
      <c r="GYO38" s="941"/>
      <c r="GYP38" s="941"/>
      <c r="GYQ38" s="266"/>
      <c r="GYR38" s="941"/>
      <c r="GYS38" s="941"/>
      <c r="GYT38" s="316"/>
      <c r="GYU38" s="316"/>
      <c r="GYV38" s="941"/>
      <c r="GYW38" s="941"/>
      <c r="GYX38" s="941"/>
      <c r="GYY38" s="941"/>
      <c r="GYZ38" s="266"/>
      <c r="GZA38" s="941"/>
      <c r="GZB38" s="941"/>
      <c r="GZC38" s="316"/>
      <c r="GZD38" s="316"/>
      <c r="GZE38" s="941"/>
      <c r="GZF38" s="941"/>
      <c r="GZG38" s="941"/>
      <c r="GZH38" s="941"/>
      <c r="GZI38" s="266"/>
      <c r="GZJ38" s="941"/>
      <c r="GZK38" s="941"/>
      <c r="GZL38" s="316"/>
      <c r="GZM38" s="316"/>
      <c r="GZN38" s="941"/>
      <c r="GZO38" s="941"/>
      <c r="GZP38" s="941"/>
      <c r="GZQ38" s="941"/>
      <c r="GZR38" s="266"/>
      <c r="GZS38" s="941"/>
      <c r="GZT38" s="941"/>
      <c r="GZU38" s="316"/>
      <c r="GZV38" s="316"/>
      <c r="GZW38" s="941"/>
      <c r="GZX38" s="941"/>
      <c r="GZY38" s="941"/>
      <c r="GZZ38" s="941"/>
      <c r="HAA38" s="266"/>
      <c r="HAB38" s="941"/>
      <c r="HAC38" s="941"/>
      <c r="HAD38" s="316"/>
      <c r="HAE38" s="316"/>
      <c r="HAF38" s="941"/>
      <c r="HAG38" s="941"/>
      <c r="HAH38" s="941"/>
      <c r="HAI38" s="941"/>
      <c r="HAJ38" s="266"/>
      <c r="HAK38" s="941"/>
      <c r="HAL38" s="941"/>
      <c r="HAM38" s="316"/>
      <c r="HAN38" s="316"/>
      <c r="HAO38" s="941"/>
      <c r="HAP38" s="941"/>
      <c r="HAQ38" s="941"/>
      <c r="HAR38" s="941"/>
      <c r="HAS38" s="266"/>
      <c r="HAT38" s="941"/>
      <c r="HAU38" s="941"/>
      <c r="HAV38" s="316"/>
      <c r="HAW38" s="316"/>
      <c r="HAX38" s="941"/>
      <c r="HAY38" s="941"/>
      <c r="HAZ38" s="941"/>
      <c r="HBA38" s="941"/>
      <c r="HBB38" s="266"/>
      <c r="HBC38" s="941"/>
      <c r="HBD38" s="941"/>
      <c r="HBE38" s="316"/>
      <c r="HBF38" s="316"/>
      <c r="HBG38" s="941"/>
      <c r="HBH38" s="941"/>
      <c r="HBI38" s="941"/>
      <c r="HBJ38" s="941"/>
      <c r="HBK38" s="266"/>
      <c r="HBL38" s="941"/>
      <c r="HBM38" s="941"/>
      <c r="HBN38" s="316"/>
      <c r="HBO38" s="316"/>
      <c r="HBP38" s="941"/>
      <c r="HBQ38" s="941"/>
      <c r="HBR38" s="941"/>
      <c r="HBS38" s="941"/>
      <c r="HBT38" s="266"/>
      <c r="HBU38" s="941"/>
      <c r="HBV38" s="941"/>
      <c r="HBW38" s="316"/>
      <c r="HBX38" s="316"/>
      <c r="HBY38" s="941"/>
      <c r="HBZ38" s="941"/>
      <c r="HCA38" s="941"/>
      <c r="HCB38" s="941"/>
      <c r="HCC38" s="266"/>
      <c r="HCD38" s="941"/>
      <c r="HCE38" s="941"/>
      <c r="HCF38" s="316"/>
      <c r="HCG38" s="316"/>
      <c r="HCH38" s="941"/>
      <c r="HCI38" s="941"/>
      <c r="HCJ38" s="941"/>
      <c r="HCK38" s="941"/>
      <c r="HCL38" s="266"/>
      <c r="HCM38" s="941"/>
      <c r="HCN38" s="941"/>
      <c r="HCO38" s="316"/>
      <c r="HCP38" s="316"/>
      <c r="HCQ38" s="941"/>
      <c r="HCR38" s="941"/>
      <c r="HCS38" s="941"/>
      <c r="HCT38" s="941"/>
      <c r="HCU38" s="266"/>
      <c r="HCV38" s="941"/>
      <c r="HCW38" s="941"/>
      <c r="HCX38" s="316"/>
      <c r="HCY38" s="316"/>
      <c r="HCZ38" s="941"/>
      <c r="HDA38" s="941"/>
      <c r="HDB38" s="941"/>
      <c r="HDC38" s="941"/>
      <c r="HDD38" s="266"/>
      <c r="HDE38" s="941"/>
      <c r="HDF38" s="941"/>
      <c r="HDG38" s="316"/>
      <c r="HDH38" s="316"/>
      <c r="HDI38" s="941"/>
      <c r="HDJ38" s="941"/>
      <c r="HDK38" s="941"/>
      <c r="HDL38" s="941"/>
      <c r="HDM38" s="266"/>
      <c r="HDN38" s="941"/>
      <c r="HDO38" s="941"/>
      <c r="HDP38" s="316"/>
      <c r="HDQ38" s="316"/>
      <c r="HDR38" s="941"/>
      <c r="HDS38" s="941"/>
      <c r="HDT38" s="941"/>
      <c r="HDU38" s="941"/>
      <c r="HDV38" s="266"/>
      <c r="HDW38" s="941"/>
      <c r="HDX38" s="941"/>
      <c r="HDY38" s="316"/>
      <c r="HDZ38" s="316"/>
      <c r="HEA38" s="941"/>
      <c r="HEB38" s="941"/>
      <c r="HEC38" s="941"/>
      <c r="HED38" s="941"/>
      <c r="HEE38" s="266"/>
      <c r="HEF38" s="941"/>
      <c r="HEG38" s="941"/>
      <c r="HEH38" s="316"/>
      <c r="HEI38" s="316"/>
      <c r="HEJ38" s="941"/>
      <c r="HEK38" s="941"/>
      <c r="HEL38" s="941"/>
      <c r="HEM38" s="941"/>
      <c r="HEN38" s="266"/>
      <c r="HEO38" s="941"/>
      <c r="HEP38" s="941"/>
      <c r="HEQ38" s="316"/>
      <c r="HER38" s="316"/>
      <c r="HES38" s="941"/>
      <c r="HET38" s="941"/>
      <c r="HEU38" s="941"/>
      <c r="HEV38" s="941"/>
      <c r="HEW38" s="266"/>
      <c r="HEX38" s="941"/>
      <c r="HEY38" s="941"/>
      <c r="HEZ38" s="316"/>
      <c r="HFA38" s="316"/>
      <c r="HFB38" s="941"/>
      <c r="HFC38" s="941"/>
      <c r="HFD38" s="941"/>
      <c r="HFE38" s="941"/>
      <c r="HFF38" s="266"/>
      <c r="HFG38" s="941"/>
      <c r="HFH38" s="941"/>
      <c r="HFI38" s="316"/>
      <c r="HFJ38" s="316"/>
      <c r="HFK38" s="941"/>
      <c r="HFL38" s="941"/>
      <c r="HFM38" s="941"/>
      <c r="HFN38" s="941"/>
      <c r="HFO38" s="266"/>
      <c r="HFP38" s="941"/>
      <c r="HFQ38" s="941"/>
      <c r="HFR38" s="316"/>
      <c r="HFS38" s="316"/>
      <c r="HFT38" s="941"/>
      <c r="HFU38" s="941"/>
      <c r="HFV38" s="941"/>
      <c r="HFW38" s="941"/>
      <c r="HFX38" s="266"/>
      <c r="HFY38" s="941"/>
      <c r="HFZ38" s="941"/>
      <c r="HGA38" s="316"/>
      <c r="HGB38" s="316"/>
      <c r="HGC38" s="941"/>
      <c r="HGD38" s="941"/>
      <c r="HGE38" s="941"/>
      <c r="HGF38" s="941"/>
      <c r="HGG38" s="266"/>
      <c r="HGH38" s="941"/>
      <c r="HGI38" s="941"/>
      <c r="HGJ38" s="316"/>
      <c r="HGK38" s="316"/>
      <c r="HGL38" s="941"/>
      <c r="HGM38" s="941"/>
      <c r="HGN38" s="941"/>
      <c r="HGO38" s="941"/>
      <c r="HGP38" s="266"/>
      <c r="HGQ38" s="941"/>
      <c r="HGR38" s="941"/>
      <c r="HGS38" s="316"/>
      <c r="HGT38" s="316"/>
      <c r="HGU38" s="941"/>
      <c r="HGV38" s="941"/>
      <c r="HGW38" s="941"/>
      <c r="HGX38" s="941"/>
      <c r="HGY38" s="266"/>
      <c r="HGZ38" s="941"/>
      <c r="HHA38" s="941"/>
      <c r="HHB38" s="316"/>
      <c r="HHC38" s="316"/>
      <c r="HHD38" s="941"/>
      <c r="HHE38" s="941"/>
      <c r="HHF38" s="941"/>
      <c r="HHG38" s="941"/>
      <c r="HHH38" s="266"/>
      <c r="HHI38" s="941"/>
      <c r="HHJ38" s="941"/>
      <c r="HHK38" s="316"/>
      <c r="HHL38" s="316"/>
      <c r="HHM38" s="941"/>
      <c r="HHN38" s="941"/>
      <c r="HHO38" s="941"/>
      <c r="HHP38" s="941"/>
      <c r="HHQ38" s="266"/>
      <c r="HHR38" s="941"/>
      <c r="HHS38" s="941"/>
      <c r="HHT38" s="316"/>
      <c r="HHU38" s="316"/>
      <c r="HHV38" s="941"/>
      <c r="HHW38" s="941"/>
      <c r="HHX38" s="941"/>
      <c r="HHY38" s="941"/>
      <c r="HHZ38" s="266"/>
      <c r="HIA38" s="941"/>
      <c r="HIB38" s="941"/>
      <c r="HIC38" s="316"/>
      <c r="HID38" s="316"/>
      <c r="HIE38" s="941"/>
      <c r="HIF38" s="941"/>
      <c r="HIG38" s="941"/>
      <c r="HIH38" s="941"/>
      <c r="HII38" s="266"/>
      <c r="HIJ38" s="941"/>
      <c r="HIK38" s="941"/>
      <c r="HIL38" s="316"/>
      <c r="HIM38" s="316"/>
      <c r="HIN38" s="941"/>
      <c r="HIO38" s="941"/>
      <c r="HIP38" s="941"/>
      <c r="HIQ38" s="941"/>
      <c r="HIR38" s="266"/>
      <c r="HIS38" s="941"/>
      <c r="HIT38" s="941"/>
      <c r="HIU38" s="316"/>
      <c r="HIV38" s="316"/>
      <c r="HIW38" s="941"/>
      <c r="HIX38" s="941"/>
      <c r="HIY38" s="941"/>
      <c r="HIZ38" s="941"/>
      <c r="HJA38" s="266"/>
      <c r="HJB38" s="941"/>
      <c r="HJC38" s="941"/>
      <c r="HJD38" s="316"/>
      <c r="HJE38" s="316"/>
      <c r="HJF38" s="941"/>
      <c r="HJG38" s="941"/>
      <c r="HJH38" s="941"/>
      <c r="HJI38" s="941"/>
      <c r="HJJ38" s="266"/>
      <c r="HJK38" s="941"/>
      <c r="HJL38" s="941"/>
      <c r="HJM38" s="316"/>
      <c r="HJN38" s="316"/>
      <c r="HJO38" s="941"/>
      <c r="HJP38" s="941"/>
      <c r="HJQ38" s="941"/>
      <c r="HJR38" s="941"/>
      <c r="HJS38" s="266"/>
      <c r="HJT38" s="941"/>
      <c r="HJU38" s="941"/>
      <c r="HJV38" s="316"/>
      <c r="HJW38" s="316"/>
      <c r="HJX38" s="941"/>
      <c r="HJY38" s="941"/>
      <c r="HJZ38" s="941"/>
      <c r="HKA38" s="941"/>
      <c r="HKB38" s="266"/>
      <c r="HKC38" s="941"/>
      <c r="HKD38" s="941"/>
      <c r="HKE38" s="316"/>
      <c r="HKF38" s="316"/>
      <c r="HKG38" s="941"/>
      <c r="HKH38" s="941"/>
      <c r="HKI38" s="941"/>
      <c r="HKJ38" s="941"/>
      <c r="HKK38" s="266"/>
      <c r="HKL38" s="941"/>
      <c r="HKM38" s="941"/>
      <c r="HKN38" s="316"/>
      <c r="HKO38" s="316"/>
      <c r="HKP38" s="941"/>
      <c r="HKQ38" s="941"/>
      <c r="HKR38" s="941"/>
      <c r="HKS38" s="941"/>
      <c r="HKT38" s="266"/>
      <c r="HKU38" s="941"/>
      <c r="HKV38" s="941"/>
      <c r="HKW38" s="316"/>
      <c r="HKX38" s="316"/>
      <c r="HKY38" s="941"/>
      <c r="HKZ38" s="941"/>
      <c r="HLA38" s="941"/>
      <c r="HLB38" s="941"/>
      <c r="HLC38" s="266"/>
      <c r="HLD38" s="941"/>
      <c r="HLE38" s="941"/>
      <c r="HLF38" s="316"/>
      <c r="HLG38" s="316"/>
      <c r="HLH38" s="941"/>
      <c r="HLI38" s="941"/>
      <c r="HLJ38" s="941"/>
      <c r="HLK38" s="941"/>
      <c r="HLL38" s="266"/>
      <c r="HLM38" s="941"/>
      <c r="HLN38" s="941"/>
      <c r="HLO38" s="316"/>
      <c r="HLP38" s="316"/>
      <c r="HLQ38" s="941"/>
      <c r="HLR38" s="941"/>
      <c r="HLS38" s="941"/>
      <c r="HLT38" s="941"/>
      <c r="HLU38" s="266"/>
      <c r="HLV38" s="941"/>
      <c r="HLW38" s="941"/>
      <c r="HLX38" s="316"/>
      <c r="HLY38" s="316"/>
      <c r="HLZ38" s="941"/>
      <c r="HMA38" s="941"/>
      <c r="HMB38" s="941"/>
      <c r="HMC38" s="941"/>
      <c r="HMD38" s="266"/>
      <c r="HME38" s="941"/>
      <c r="HMF38" s="941"/>
      <c r="HMG38" s="316"/>
      <c r="HMH38" s="316"/>
      <c r="HMI38" s="941"/>
      <c r="HMJ38" s="941"/>
      <c r="HMK38" s="941"/>
      <c r="HML38" s="941"/>
      <c r="HMM38" s="266"/>
      <c r="HMN38" s="941"/>
      <c r="HMO38" s="941"/>
      <c r="HMP38" s="316"/>
      <c r="HMQ38" s="316"/>
      <c r="HMR38" s="941"/>
      <c r="HMS38" s="941"/>
      <c r="HMT38" s="941"/>
      <c r="HMU38" s="941"/>
      <c r="HMV38" s="266"/>
      <c r="HMW38" s="941"/>
      <c r="HMX38" s="941"/>
      <c r="HMY38" s="316"/>
      <c r="HMZ38" s="316"/>
      <c r="HNA38" s="941"/>
      <c r="HNB38" s="941"/>
      <c r="HNC38" s="941"/>
      <c r="HND38" s="941"/>
      <c r="HNE38" s="266"/>
      <c r="HNF38" s="941"/>
      <c r="HNG38" s="941"/>
      <c r="HNH38" s="316"/>
      <c r="HNI38" s="316"/>
      <c r="HNJ38" s="941"/>
      <c r="HNK38" s="941"/>
      <c r="HNL38" s="941"/>
      <c r="HNM38" s="941"/>
      <c r="HNN38" s="266"/>
      <c r="HNO38" s="941"/>
      <c r="HNP38" s="941"/>
      <c r="HNQ38" s="316"/>
      <c r="HNR38" s="316"/>
      <c r="HNS38" s="941"/>
      <c r="HNT38" s="941"/>
      <c r="HNU38" s="941"/>
      <c r="HNV38" s="941"/>
      <c r="HNW38" s="266"/>
      <c r="HNX38" s="941"/>
      <c r="HNY38" s="941"/>
      <c r="HNZ38" s="316"/>
      <c r="HOA38" s="316"/>
      <c r="HOB38" s="941"/>
      <c r="HOC38" s="941"/>
      <c r="HOD38" s="941"/>
      <c r="HOE38" s="941"/>
      <c r="HOF38" s="266"/>
      <c r="HOG38" s="941"/>
      <c r="HOH38" s="941"/>
      <c r="HOI38" s="316"/>
      <c r="HOJ38" s="316"/>
      <c r="HOK38" s="941"/>
      <c r="HOL38" s="941"/>
      <c r="HOM38" s="941"/>
      <c r="HON38" s="941"/>
      <c r="HOO38" s="266"/>
      <c r="HOP38" s="941"/>
      <c r="HOQ38" s="941"/>
      <c r="HOR38" s="316"/>
      <c r="HOS38" s="316"/>
      <c r="HOT38" s="941"/>
      <c r="HOU38" s="941"/>
      <c r="HOV38" s="941"/>
      <c r="HOW38" s="941"/>
      <c r="HOX38" s="266"/>
      <c r="HOY38" s="941"/>
      <c r="HOZ38" s="941"/>
      <c r="HPA38" s="316"/>
      <c r="HPB38" s="316"/>
      <c r="HPC38" s="941"/>
      <c r="HPD38" s="941"/>
      <c r="HPE38" s="941"/>
      <c r="HPF38" s="941"/>
      <c r="HPG38" s="266"/>
      <c r="HPH38" s="941"/>
      <c r="HPI38" s="941"/>
      <c r="HPJ38" s="316"/>
      <c r="HPK38" s="316"/>
      <c r="HPL38" s="941"/>
      <c r="HPM38" s="941"/>
      <c r="HPN38" s="941"/>
      <c r="HPO38" s="941"/>
      <c r="HPP38" s="266"/>
      <c r="HPQ38" s="941"/>
      <c r="HPR38" s="941"/>
      <c r="HPS38" s="316"/>
      <c r="HPT38" s="316"/>
      <c r="HPU38" s="941"/>
      <c r="HPV38" s="941"/>
      <c r="HPW38" s="941"/>
      <c r="HPX38" s="941"/>
      <c r="HPY38" s="266"/>
      <c r="HPZ38" s="941"/>
      <c r="HQA38" s="941"/>
      <c r="HQB38" s="316"/>
      <c r="HQC38" s="316"/>
      <c r="HQD38" s="941"/>
      <c r="HQE38" s="941"/>
      <c r="HQF38" s="941"/>
      <c r="HQG38" s="941"/>
      <c r="HQH38" s="266"/>
      <c r="HQI38" s="941"/>
      <c r="HQJ38" s="941"/>
      <c r="HQK38" s="316"/>
      <c r="HQL38" s="316"/>
      <c r="HQM38" s="941"/>
      <c r="HQN38" s="941"/>
      <c r="HQO38" s="941"/>
      <c r="HQP38" s="941"/>
      <c r="HQQ38" s="266"/>
      <c r="HQR38" s="941"/>
      <c r="HQS38" s="941"/>
      <c r="HQT38" s="316"/>
      <c r="HQU38" s="316"/>
      <c r="HQV38" s="941"/>
      <c r="HQW38" s="941"/>
      <c r="HQX38" s="941"/>
      <c r="HQY38" s="941"/>
      <c r="HQZ38" s="266"/>
      <c r="HRA38" s="941"/>
      <c r="HRB38" s="941"/>
      <c r="HRC38" s="316"/>
      <c r="HRD38" s="316"/>
      <c r="HRE38" s="941"/>
      <c r="HRF38" s="941"/>
      <c r="HRG38" s="941"/>
      <c r="HRH38" s="941"/>
      <c r="HRI38" s="266"/>
      <c r="HRJ38" s="941"/>
      <c r="HRK38" s="941"/>
      <c r="HRL38" s="316"/>
      <c r="HRM38" s="316"/>
      <c r="HRN38" s="941"/>
      <c r="HRO38" s="941"/>
      <c r="HRP38" s="941"/>
      <c r="HRQ38" s="941"/>
      <c r="HRR38" s="266"/>
      <c r="HRS38" s="941"/>
      <c r="HRT38" s="941"/>
      <c r="HRU38" s="316"/>
      <c r="HRV38" s="316"/>
      <c r="HRW38" s="941"/>
      <c r="HRX38" s="941"/>
      <c r="HRY38" s="941"/>
      <c r="HRZ38" s="941"/>
      <c r="HSA38" s="266"/>
      <c r="HSB38" s="941"/>
      <c r="HSC38" s="941"/>
      <c r="HSD38" s="316"/>
      <c r="HSE38" s="316"/>
      <c r="HSF38" s="941"/>
      <c r="HSG38" s="941"/>
      <c r="HSH38" s="941"/>
      <c r="HSI38" s="941"/>
      <c r="HSJ38" s="266"/>
      <c r="HSK38" s="941"/>
      <c r="HSL38" s="941"/>
      <c r="HSM38" s="316"/>
      <c r="HSN38" s="316"/>
      <c r="HSO38" s="941"/>
      <c r="HSP38" s="941"/>
      <c r="HSQ38" s="941"/>
      <c r="HSR38" s="941"/>
      <c r="HSS38" s="266"/>
      <c r="HST38" s="941"/>
      <c r="HSU38" s="941"/>
      <c r="HSV38" s="316"/>
      <c r="HSW38" s="316"/>
      <c r="HSX38" s="941"/>
      <c r="HSY38" s="941"/>
      <c r="HSZ38" s="941"/>
      <c r="HTA38" s="941"/>
      <c r="HTB38" s="266"/>
      <c r="HTC38" s="941"/>
      <c r="HTD38" s="941"/>
      <c r="HTE38" s="316"/>
      <c r="HTF38" s="316"/>
      <c r="HTG38" s="941"/>
      <c r="HTH38" s="941"/>
      <c r="HTI38" s="941"/>
      <c r="HTJ38" s="941"/>
      <c r="HTK38" s="266"/>
      <c r="HTL38" s="941"/>
      <c r="HTM38" s="941"/>
      <c r="HTN38" s="316"/>
      <c r="HTO38" s="316"/>
      <c r="HTP38" s="941"/>
      <c r="HTQ38" s="941"/>
      <c r="HTR38" s="941"/>
      <c r="HTS38" s="941"/>
      <c r="HTT38" s="266"/>
      <c r="HTU38" s="941"/>
      <c r="HTV38" s="941"/>
      <c r="HTW38" s="316"/>
      <c r="HTX38" s="316"/>
      <c r="HTY38" s="941"/>
      <c r="HTZ38" s="941"/>
      <c r="HUA38" s="941"/>
      <c r="HUB38" s="941"/>
      <c r="HUC38" s="266"/>
      <c r="HUD38" s="941"/>
      <c r="HUE38" s="941"/>
      <c r="HUF38" s="316"/>
      <c r="HUG38" s="316"/>
      <c r="HUH38" s="941"/>
      <c r="HUI38" s="941"/>
      <c r="HUJ38" s="941"/>
      <c r="HUK38" s="941"/>
      <c r="HUL38" s="266"/>
      <c r="HUM38" s="941"/>
      <c r="HUN38" s="941"/>
      <c r="HUO38" s="316"/>
      <c r="HUP38" s="316"/>
      <c r="HUQ38" s="941"/>
      <c r="HUR38" s="941"/>
      <c r="HUS38" s="941"/>
      <c r="HUT38" s="941"/>
      <c r="HUU38" s="266"/>
      <c r="HUV38" s="941"/>
      <c r="HUW38" s="941"/>
      <c r="HUX38" s="316"/>
      <c r="HUY38" s="316"/>
      <c r="HUZ38" s="941"/>
      <c r="HVA38" s="941"/>
      <c r="HVB38" s="941"/>
      <c r="HVC38" s="941"/>
      <c r="HVD38" s="266"/>
      <c r="HVE38" s="941"/>
      <c r="HVF38" s="941"/>
      <c r="HVG38" s="316"/>
      <c r="HVH38" s="316"/>
      <c r="HVI38" s="941"/>
      <c r="HVJ38" s="941"/>
      <c r="HVK38" s="941"/>
      <c r="HVL38" s="941"/>
      <c r="HVM38" s="266"/>
      <c r="HVN38" s="941"/>
      <c r="HVO38" s="941"/>
      <c r="HVP38" s="316"/>
      <c r="HVQ38" s="316"/>
      <c r="HVR38" s="941"/>
      <c r="HVS38" s="941"/>
      <c r="HVT38" s="941"/>
      <c r="HVU38" s="941"/>
      <c r="HVV38" s="266"/>
      <c r="HVW38" s="941"/>
      <c r="HVX38" s="941"/>
      <c r="HVY38" s="316"/>
      <c r="HVZ38" s="316"/>
      <c r="HWA38" s="941"/>
      <c r="HWB38" s="941"/>
      <c r="HWC38" s="941"/>
      <c r="HWD38" s="941"/>
      <c r="HWE38" s="266"/>
      <c r="HWF38" s="941"/>
      <c r="HWG38" s="941"/>
      <c r="HWH38" s="316"/>
      <c r="HWI38" s="316"/>
      <c r="HWJ38" s="941"/>
      <c r="HWK38" s="941"/>
      <c r="HWL38" s="941"/>
      <c r="HWM38" s="941"/>
      <c r="HWN38" s="266"/>
      <c r="HWO38" s="941"/>
      <c r="HWP38" s="941"/>
      <c r="HWQ38" s="316"/>
      <c r="HWR38" s="316"/>
      <c r="HWS38" s="941"/>
      <c r="HWT38" s="941"/>
      <c r="HWU38" s="941"/>
      <c r="HWV38" s="941"/>
      <c r="HWW38" s="266"/>
      <c r="HWX38" s="941"/>
      <c r="HWY38" s="941"/>
      <c r="HWZ38" s="316"/>
      <c r="HXA38" s="316"/>
      <c r="HXB38" s="941"/>
      <c r="HXC38" s="941"/>
      <c r="HXD38" s="941"/>
      <c r="HXE38" s="941"/>
      <c r="HXF38" s="266"/>
      <c r="HXG38" s="941"/>
      <c r="HXH38" s="941"/>
      <c r="HXI38" s="316"/>
      <c r="HXJ38" s="316"/>
      <c r="HXK38" s="941"/>
      <c r="HXL38" s="941"/>
      <c r="HXM38" s="941"/>
      <c r="HXN38" s="941"/>
      <c r="HXO38" s="266"/>
      <c r="HXP38" s="941"/>
      <c r="HXQ38" s="941"/>
      <c r="HXR38" s="316"/>
      <c r="HXS38" s="316"/>
      <c r="HXT38" s="941"/>
      <c r="HXU38" s="941"/>
      <c r="HXV38" s="941"/>
      <c r="HXW38" s="941"/>
      <c r="HXX38" s="266"/>
      <c r="HXY38" s="941"/>
      <c r="HXZ38" s="941"/>
      <c r="HYA38" s="316"/>
      <c r="HYB38" s="316"/>
      <c r="HYC38" s="941"/>
      <c r="HYD38" s="941"/>
      <c r="HYE38" s="941"/>
      <c r="HYF38" s="941"/>
      <c r="HYG38" s="266"/>
      <c r="HYH38" s="941"/>
      <c r="HYI38" s="941"/>
      <c r="HYJ38" s="316"/>
      <c r="HYK38" s="316"/>
      <c r="HYL38" s="941"/>
      <c r="HYM38" s="941"/>
      <c r="HYN38" s="941"/>
      <c r="HYO38" s="941"/>
      <c r="HYP38" s="266"/>
      <c r="HYQ38" s="941"/>
      <c r="HYR38" s="941"/>
      <c r="HYS38" s="316"/>
      <c r="HYT38" s="316"/>
      <c r="HYU38" s="941"/>
      <c r="HYV38" s="941"/>
      <c r="HYW38" s="941"/>
      <c r="HYX38" s="941"/>
      <c r="HYY38" s="266"/>
      <c r="HYZ38" s="941"/>
      <c r="HZA38" s="941"/>
      <c r="HZB38" s="316"/>
      <c r="HZC38" s="316"/>
      <c r="HZD38" s="941"/>
      <c r="HZE38" s="941"/>
      <c r="HZF38" s="941"/>
      <c r="HZG38" s="941"/>
      <c r="HZH38" s="266"/>
      <c r="HZI38" s="941"/>
      <c r="HZJ38" s="941"/>
      <c r="HZK38" s="316"/>
      <c r="HZL38" s="316"/>
      <c r="HZM38" s="941"/>
      <c r="HZN38" s="941"/>
      <c r="HZO38" s="941"/>
      <c r="HZP38" s="941"/>
      <c r="HZQ38" s="266"/>
      <c r="HZR38" s="941"/>
      <c r="HZS38" s="941"/>
      <c r="HZT38" s="316"/>
      <c r="HZU38" s="316"/>
      <c r="HZV38" s="941"/>
      <c r="HZW38" s="941"/>
      <c r="HZX38" s="941"/>
      <c r="HZY38" s="941"/>
      <c r="HZZ38" s="266"/>
      <c r="IAA38" s="941"/>
      <c r="IAB38" s="941"/>
      <c r="IAC38" s="316"/>
      <c r="IAD38" s="316"/>
      <c r="IAE38" s="941"/>
      <c r="IAF38" s="941"/>
      <c r="IAG38" s="941"/>
      <c r="IAH38" s="941"/>
      <c r="IAI38" s="266"/>
      <c r="IAJ38" s="941"/>
      <c r="IAK38" s="941"/>
      <c r="IAL38" s="316"/>
      <c r="IAM38" s="316"/>
      <c r="IAN38" s="941"/>
      <c r="IAO38" s="941"/>
      <c r="IAP38" s="941"/>
      <c r="IAQ38" s="941"/>
      <c r="IAR38" s="266"/>
      <c r="IAS38" s="941"/>
      <c r="IAT38" s="941"/>
      <c r="IAU38" s="316"/>
      <c r="IAV38" s="316"/>
      <c r="IAW38" s="941"/>
      <c r="IAX38" s="941"/>
      <c r="IAY38" s="941"/>
      <c r="IAZ38" s="941"/>
      <c r="IBA38" s="266"/>
      <c r="IBB38" s="941"/>
      <c r="IBC38" s="941"/>
      <c r="IBD38" s="316"/>
      <c r="IBE38" s="316"/>
      <c r="IBF38" s="941"/>
      <c r="IBG38" s="941"/>
      <c r="IBH38" s="941"/>
      <c r="IBI38" s="941"/>
      <c r="IBJ38" s="266"/>
      <c r="IBK38" s="941"/>
      <c r="IBL38" s="941"/>
      <c r="IBM38" s="316"/>
      <c r="IBN38" s="316"/>
      <c r="IBO38" s="941"/>
      <c r="IBP38" s="941"/>
      <c r="IBQ38" s="941"/>
      <c r="IBR38" s="941"/>
      <c r="IBS38" s="266"/>
      <c r="IBT38" s="941"/>
      <c r="IBU38" s="941"/>
      <c r="IBV38" s="316"/>
      <c r="IBW38" s="316"/>
      <c r="IBX38" s="941"/>
      <c r="IBY38" s="941"/>
      <c r="IBZ38" s="941"/>
      <c r="ICA38" s="941"/>
      <c r="ICB38" s="266"/>
      <c r="ICC38" s="941"/>
      <c r="ICD38" s="941"/>
      <c r="ICE38" s="316"/>
      <c r="ICF38" s="316"/>
      <c r="ICG38" s="941"/>
      <c r="ICH38" s="941"/>
      <c r="ICI38" s="941"/>
      <c r="ICJ38" s="941"/>
      <c r="ICK38" s="266"/>
      <c r="ICL38" s="941"/>
      <c r="ICM38" s="941"/>
      <c r="ICN38" s="316"/>
      <c r="ICO38" s="316"/>
      <c r="ICP38" s="941"/>
      <c r="ICQ38" s="941"/>
      <c r="ICR38" s="941"/>
      <c r="ICS38" s="941"/>
      <c r="ICT38" s="266"/>
      <c r="ICU38" s="941"/>
      <c r="ICV38" s="941"/>
      <c r="ICW38" s="316"/>
      <c r="ICX38" s="316"/>
      <c r="ICY38" s="941"/>
      <c r="ICZ38" s="941"/>
      <c r="IDA38" s="941"/>
      <c r="IDB38" s="941"/>
      <c r="IDC38" s="266"/>
      <c r="IDD38" s="941"/>
      <c r="IDE38" s="941"/>
      <c r="IDF38" s="316"/>
      <c r="IDG38" s="316"/>
      <c r="IDH38" s="941"/>
      <c r="IDI38" s="941"/>
      <c r="IDJ38" s="941"/>
      <c r="IDK38" s="941"/>
      <c r="IDL38" s="266"/>
      <c r="IDM38" s="941"/>
      <c r="IDN38" s="941"/>
      <c r="IDO38" s="316"/>
      <c r="IDP38" s="316"/>
      <c r="IDQ38" s="941"/>
      <c r="IDR38" s="941"/>
      <c r="IDS38" s="941"/>
      <c r="IDT38" s="941"/>
      <c r="IDU38" s="266"/>
      <c r="IDV38" s="941"/>
      <c r="IDW38" s="941"/>
      <c r="IDX38" s="316"/>
      <c r="IDY38" s="316"/>
      <c r="IDZ38" s="941"/>
      <c r="IEA38" s="941"/>
      <c r="IEB38" s="941"/>
      <c r="IEC38" s="941"/>
      <c r="IED38" s="266"/>
      <c r="IEE38" s="941"/>
      <c r="IEF38" s="941"/>
      <c r="IEG38" s="316"/>
      <c r="IEH38" s="316"/>
      <c r="IEI38" s="941"/>
      <c r="IEJ38" s="941"/>
      <c r="IEK38" s="941"/>
      <c r="IEL38" s="941"/>
      <c r="IEM38" s="266"/>
      <c r="IEN38" s="941"/>
      <c r="IEO38" s="941"/>
      <c r="IEP38" s="316"/>
      <c r="IEQ38" s="316"/>
      <c r="IER38" s="941"/>
      <c r="IES38" s="941"/>
      <c r="IET38" s="941"/>
      <c r="IEU38" s="941"/>
      <c r="IEV38" s="266"/>
      <c r="IEW38" s="941"/>
      <c r="IEX38" s="941"/>
      <c r="IEY38" s="316"/>
      <c r="IEZ38" s="316"/>
      <c r="IFA38" s="941"/>
      <c r="IFB38" s="941"/>
      <c r="IFC38" s="941"/>
      <c r="IFD38" s="941"/>
      <c r="IFE38" s="266"/>
      <c r="IFF38" s="941"/>
      <c r="IFG38" s="941"/>
      <c r="IFH38" s="316"/>
      <c r="IFI38" s="316"/>
      <c r="IFJ38" s="941"/>
      <c r="IFK38" s="941"/>
      <c r="IFL38" s="941"/>
      <c r="IFM38" s="941"/>
      <c r="IFN38" s="266"/>
      <c r="IFO38" s="941"/>
      <c r="IFP38" s="941"/>
      <c r="IFQ38" s="316"/>
      <c r="IFR38" s="316"/>
      <c r="IFS38" s="941"/>
      <c r="IFT38" s="941"/>
      <c r="IFU38" s="941"/>
      <c r="IFV38" s="941"/>
      <c r="IFW38" s="266"/>
      <c r="IFX38" s="941"/>
      <c r="IFY38" s="941"/>
      <c r="IFZ38" s="316"/>
      <c r="IGA38" s="316"/>
      <c r="IGB38" s="941"/>
      <c r="IGC38" s="941"/>
      <c r="IGD38" s="941"/>
      <c r="IGE38" s="941"/>
      <c r="IGF38" s="266"/>
      <c r="IGG38" s="941"/>
      <c r="IGH38" s="941"/>
      <c r="IGI38" s="316"/>
      <c r="IGJ38" s="316"/>
      <c r="IGK38" s="941"/>
      <c r="IGL38" s="941"/>
      <c r="IGM38" s="941"/>
      <c r="IGN38" s="941"/>
      <c r="IGO38" s="266"/>
      <c r="IGP38" s="941"/>
      <c r="IGQ38" s="941"/>
      <c r="IGR38" s="316"/>
      <c r="IGS38" s="316"/>
      <c r="IGT38" s="941"/>
      <c r="IGU38" s="941"/>
      <c r="IGV38" s="941"/>
      <c r="IGW38" s="941"/>
      <c r="IGX38" s="266"/>
      <c r="IGY38" s="941"/>
      <c r="IGZ38" s="941"/>
      <c r="IHA38" s="316"/>
      <c r="IHB38" s="316"/>
      <c r="IHC38" s="941"/>
      <c r="IHD38" s="941"/>
      <c r="IHE38" s="941"/>
      <c r="IHF38" s="941"/>
      <c r="IHG38" s="266"/>
      <c r="IHH38" s="941"/>
      <c r="IHI38" s="941"/>
      <c r="IHJ38" s="316"/>
      <c r="IHK38" s="316"/>
      <c r="IHL38" s="941"/>
      <c r="IHM38" s="941"/>
      <c r="IHN38" s="941"/>
      <c r="IHO38" s="941"/>
      <c r="IHP38" s="266"/>
      <c r="IHQ38" s="941"/>
      <c r="IHR38" s="941"/>
      <c r="IHS38" s="316"/>
      <c r="IHT38" s="316"/>
      <c r="IHU38" s="941"/>
      <c r="IHV38" s="941"/>
      <c r="IHW38" s="941"/>
      <c r="IHX38" s="941"/>
      <c r="IHY38" s="266"/>
      <c r="IHZ38" s="941"/>
      <c r="IIA38" s="941"/>
      <c r="IIB38" s="316"/>
      <c r="IIC38" s="316"/>
      <c r="IID38" s="941"/>
      <c r="IIE38" s="941"/>
      <c r="IIF38" s="941"/>
      <c r="IIG38" s="941"/>
      <c r="IIH38" s="266"/>
      <c r="III38" s="941"/>
      <c r="IIJ38" s="941"/>
      <c r="IIK38" s="316"/>
      <c r="IIL38" s="316"/>
      <c r="IIM38" s="941"/>
      <c r="IIN38" s="941"/>
      <c r="IIO38" s="941"/>
      <c r="IIP38" s="941"/>
      <c r="IIQ38" s="266"/>
      <c r="IIR38" s="941"/>
      <c r="IIS38" s="941"/>
      <c r="IIT38" s="316"/>
      <c r="IIU38" s="316"/>
      <c r="IIV38" s="941"/>
      <c r="IIW38" s="941"/>
      <c r="IIX38" s="941"/>
      <c r="IIY38" s="941"/>
      <c r="IIZ38" s="266"/>
      <c r="IJA38" s="941"/>
      <c r="IJB38" s="941"/>
      <c r="IJC38" s="316"/>
      <c r="IJD38" s="316"/>
      <c r="IJE38" s="941"/>
      <c r="IJF38" s="941"/>
      <c r="IJG38" s="941"/>
      <c r="IJH38" s="941"/>
      <c r="IJI38" s="266"/>
      <c r="IJJ38" s="941"/>
      <c r="IJK38" s="941"/>
      <c r="IJL38" s="316"/>
      <c r="IJM38" s="316"/>
      <c r="IJN38" s="941"/>
      <c r="IJO38" s="941"/>
      <c r="IJP38" s="941"/>
      <c r="IJQ38" s="941"/>
      <c r="IJR38" s="266"/>
      <c r="IJS38" s="941"/>
      <c r="IJT38" s="941"/>
      <c r="IJU38" s="316"/>
      <c r="IJV38" s="316"/>
      <c r="IJW38" s="941"/>
      <c r="IJX38" s="941"/>
      <c r="IJY38" s="941"/>
      <c r="IJZ38" s="941"/>
      <c r="IKA38" s="266"/>
      <c r="IKB38" s="941"/>
      <c r="IKC38" s="941"/>
      <c r="IKD38" s="316"/>
      <c r="IKE38" s="316"/>
      <c r="IKF38" s="941"/>
      <c r="IKG38" s="941"/>
      <c r="IKH38" s="941"/>
      <c r="IKI38" s="941"/>
      <c r="IKJ38" s="266"/>
      <c r="IKK38" s="941"/>
      <c r="IKL38" s="941"/>
      <c r="IKM38" s="316"/>
      <c r="IKN38" s="316"/>
      <c r="IKO38" s="941"/>
      <c r="IKP38" s="941"/>
      <c r="IKQ38" s="941"/>
      <c r="IKR38" s="941"/>
      <c r="IKS38" s="266"/>
      <c r="IKT38" s="941"/>
      <c r="IKU38" s="941"/>
      <c r="IKV38" s="316"/>
      <c r="IKW38" s="316"/>
      <c r="IKX38" s="941"/>
      <c r="IKY38" s="941"/>
      <c r="IKZ38" s="941"/>
      <c r="ILA38" s="941"/>
      <c r="ILB38" s="266"/>
      <c r="ILC38" s="941"/>
      <c r="ILD38" s="941"/>
      <c r="ILE38" s="316"/>
      <c r="ILF38" s="316"/>
      <c r="ILG38" s="941"/>
      <c r="ILH38" s="941"/>
      <c r="ILI38" s="941"/>
      <c r="ILJ38" s="941"/>
      <c r="ILK38" s="266"/>
      <c r="ILL38" s="941"/>
      <c r="ILM38" s="941"/>
      <c r="ILN38" s="316"/>
      <c r="ILO38" s="316"/>
      <c r="ILP38" s="941"/>
      <c r="ILQ38" s="941"/>
      <c r="ILR38" s="941"/>
      <c r="ILS38" s="941"/>
      <c r="ILT38" s="266"/>
      <c r="ILU38" s="941"/>
      <c r="ILV38" s="941"/>
      <c r="ILW38" s="316"/>
      <c r="ILX38" s="316"/>
      <c r="ILY38" s="941"/>
      <c r="ILZ38" s="941"/>
      <c r="IMA38" s="941"/>
      <c r="IMB38" s="941"/>
      <c r="IMC38" s="266"/>
      <c r="IMD38" s="941"/>
      <c r="IME38" s="941"/>
      <c r="IMF38" s="316"/>
      <c r="IMG38" s="316"/>
      <c r="IMH38" s="941"/>
      <c r="IMI38" s="941"/>
      <c r="IMJ38" s="941"/>
      <c r="IMK38" s="941"/>
      <c r="IML38" s="266"/>
      <c r="IMM38" s="941"/>
      <c r="IMN38" s="941"/>
      <c r="IMO38" s="316"/>
      <c r="IMP38" s="316"/>
      <c r="IMQ38" s="941"/>
      <c r="IMR38" s="941"/>
      <c r="IMS38" s="941"/>
      <c r="IMT38" s="941"/>
      <c r="IMU38" s="266"/>
      <c r="IMV38" s="941"/>
      <c r="IMW38" s="941"/>
      <c r="IMX38" s="316"/>
      <c r="IMY38" s="316"/>
      <c r="IMZ38" s="941"/>
      <c r="INA38" s="941"/>
      <c r="INB38" s="941"/>
      <c r="INC38" s="941"/>
      <c r="IND38" s="266"/>
      <c r="INE38" s="941"/>
      <c r="INF38" s="941"/>
      <c r="ING38" s="316"/>
      <c r="INH38" s="316"/>
      <c r="INI38" s="941"/>
      <c r="INJ38" s="941"/>
      <c r="INK38" s="941"/>
      <c r="INL38" s="941"/>
      <c r="INM38" s="266"/>
      <c r="INN38" s="941"/>
      <c r="INO38" s="941"/>
      <c r="INP38" s="316"/>
      <c r="INQ38" s="316"/>
      <c r="INR38" s="941"/>
      <c r="INS38" s="941"/>
      <c r="INT38" s="941"/>
      <c r="INU38" s="941"/>
      <c r="INV38" s="266"/>
      <c r="INW38" s="941"/>
      <c r="INX38" s="941"/>
      <c r="INY38" s="316"/>
      <c r="INZ38" s="316"/>
      <c r="IOA38" s="941"/>
      <c r="IOB38" s="941"/>
      <c r="IOC38" s="941"/>
      <c r="IOD38" s="941"/>
      <c r="IOE38" s="266"/>
      <c r="IOF38" s="941"/>
      <c r="IOG38" s="941"/>
      <c r="IOH38" s="316"/>
      <c r="IOI38" s="316"/>
      <c r="IOJ38" s="941"/>
      <c r="IOK38" s="941"/>
      <c r="IOL38" s="941"/>
      <c r="IOM38" s="941"/>
      <c r="ION38" s="266"/>
      <c r="IOO38" s="941"/>
      <c r="IOP38" s="941"/>
      <c r="IOQ38" s="316"/>
      <c r="IOR38" s="316"/>
      <c r="IOS38" s="941"/>
      <c r="IOT38" s="941"/>
      <c r="IOU38" s="941"/>
      <c r="IOV38" s="941"/>
      <c r="IOW38" s="266"/>
      <c r="IOX38" s="941"/>
      <c r="IOY38" s="941"/>
      <c r="IOZ38" s="316"/>
      <c r="IPA38" s="316"/>
      <c r="IPB38" s="941"/>
      <c r="IPC38" s="941"/>
      <c r="IPD38" s="941"/>
      <c r="IPE38" s="941"/>
      <c r="IPF38" s="266"/>
      <c r="IPG38" s="941"/>
      <c r="IPH38" s="941"/>
      <c r="IPI38" s="316"/>
      <c r="IPJ38" s="316"/>
      <c r="IPK38" s="941"/>
      <c r="IPL38" s="941"/>
      <c r="IPM38" s="941"/>
      <c r="IPN38" s="941"/>
      <c r="IPO38" s="266"/>
      <c r="IPP38" s="941"/>
      <c r="IPQ38" s="941"/>
      <c r="IPR38" s="316"/>
      <c r="IPS38" s="316"/>
      <c r="IPT38" s="941"/>
      <c r="IPU38" s="941"/>
      <c r="IPV38" s="941"/>
      <c r="IPW38" s="941"/>
      <c r="IPX38" s="266"/>
      <c r="IPY38" s="941"/>
      <c r="IPZ38" s="941"/>
      <c r="IQA38" s="316"/>
      <c r="IQB38" s="316"/>
      <c r="IQC38" s="941"/>
      <c r="IQD38" s="941"/>
      <c r="IQE38" s="941"/>
      <c r="IQF38" s="941"/>
      <c r="IQG38" s="266"/>
      <c r="IQH38" s="941"/>
      <c r="IQI38" s="941"/>
      <c r="IQJ38" s="316"/>
      <c r="IQK38" s="316"/>
      <c r="IQL38" s="941"/>
      <c r="IQM38" s="941"/>
      <c r="IQN38" s="941"/>
      <c r="IQO38" s="941"/>
      <c r="IQP38" s="266"/>
      <c r="IQQ38" s="941"/>
      <c r="IQR38" s="941"/>
      <c r="IQS38" s="316"/>
      <c r="IQT38" s="316"/>
      <c r="IQU38" s="941"/>
      <c r="IQV38" s="941"/>
      <c r="IQW38" s="941"/>
      <c r="IQX38" s="941"/>
      <c r="IQY38" s="266"/>
      <c r="IQZ38" s="941"/>
      <c r="IRA38" s="941"/>
      <c r="IRB38" s="316"/>
      <c r="IRC38" s="316"/>
      <c r="IRD38" s="941"/>
      <c r="IRE38" s="941"/>
      <c r="IRF38" s="941"/>
      <c r="IRG38" s="941"/>
      <c r="IRH38" s="266"/>
      <c r="IRI38" s="941"/>
      <c r="IRJ38" s="941"/>
      <c r="IRK38" s="316"/>
      <c r="IRL38" s="316"/>
      <c r="IRM38" s="941"/>
      <c r="IRN38" s="941"/>
      <c r="IRO38" s="941"/>
      <c r="IRP38" s="941"/>
      <c r="IRQ38" s="266"/>
      <c r="IRR38" s="941"/>
      <c r="IRS38" s="941"/>
      <c r="IRT38" s="316"/>
      <c r="IRU38" s="316"/>
      <c r="IRV38" s="941"/>
      <c r="IRW38" s="941"/>
      <c r="IRX38" s="941"/>
      <c r="IRY38" s="941"/>
      <c r="IRZ38" s="266"/>
      <c r="ISA38" s="941"/>
      <c r="ISB38" s="941"/>
      <c r="ISC38" s="316"/>
      <c r="ISD38" s="316"/>
      <c r="ISE38" s="941"/>
      <c r="ISF38" s="941"/>
      <c r="ISG38" s="941"/>
      <c r="ISH38" s="941"/>
      <c r="ISI38" s="266"/>
      <c r="ISJ38" s="941"/>
      <c r="ISK38" s="941"/>
      <c r="ISL38" s="316"/>
      <c r="ISM38" s="316"/>
      <c r="ISN38" s="941"/>
      <c r="ISO38" s="941"/>
      <c r="ISP38" s="941"/>
      <c r="ISQ38" s="941"/>
      <c r="ISR38" s="266"/>
      <c r="ISS38" s="941"/>
      <c r="IST38" s="941"/>
      <c r="ISU38" s="316"/>
      <c r="ISV38" s="316"/>
      <c r="ISW38" s="941"/>
      <c r="ISX38" s="941"/>
      <c r="ISY38" s="941"/>
      <c r="ISZ38" s="941"/>
      <c r="ITA38" s="266"/>
      <c r="ITB38" s="941"/>
      <c r="ITC38" s="941"/>
      <c r="ITD38" s="316"/>
      <c r="ITE38" s="316"/>
      <c r="ITF38" s="941"/>
      <c r="ITG38" s="941"/>
      <c r="ITH38" s="941"/>
      <c r="ITI38" s="941"/>
      <c r="ITJ38" s="266"/>
      <c r="ITK38" s="941"/>
      <c r="ITL38" s="941"/>
      <c r="ITM38" s="316"/>
      <c r="ITN38" s="316"/>
      <c r="ITO38" s="941"/>
      <c r="ITP38" s="941"/>
      <c r="ITQ38" s="941"/>
      <c r="ITR38" s="941"/>
      <c r="ITS38" s="266"/>
      <c r="ITT38" s="941"/>
      <c r="ITU38" s="941"/>
      <c r="ITV38" s="316"/>
      <c r="ITW38" s="316"/>
      <c r="ITX38" s="941"/>
      <c r="ITY38" s="941"/>
      <c r="ITZ38" s="941"/>
      <c r="IUA38" s="941"/>
      <c r="IUB38" s="266"/>
      <c r="IUC38" s="941"/>
      <c r="IUD38" s="941"/>
      <c r="IUE38" s="316"/>
      <c r="IUF38" s="316"/>
      <c r="IUG38" s="941"/>
      <c r="IUH38" s="941"/>
      <c r="IUI38" s="941"/>
      <c r="IUJ38" s="941"/>
      <c r="IUK38" s="266"/>
      <c r="IUL38" s="941"/>
      <c r="IUM38" s="941"/>
      <c r="IUN38" s="316"/>
      <c r="IUO38" s="316"/>
      <c r="IUP38" s="941"/>
      <c r="IUQ38" s="941"/>
      <c r="IUR38" s="941"/>
      <c r="IUS38" s="941"/>
      <c r="IUT38" s="266"/>
      <c r="IUU38" s="941"/>
      <c r="IUV38" s="941"/>
      <c r="IUW38" s="316"/>
      <c r="IUX38" s="316"/>
      <c r="IUY38" s="941"/>
      <c r="IUZ38" s="941"/>
      <c r="IVA38" s="941"/>
      <c r="IVB38" s="941"/>
      <c r="IVC38" s="266"/>
      <c r="IVD38" s="941"/>
      <c r="IVE38" s="941"/>
      <c r="IVF38" s="316"/>
      <c r="IVG38" s="316"/>
      <c r="IVH38" s="941"/>
      <c r="IVI38" s="941"/>
      <c r="IVJ38" s="941"/>
      <c r="IVK38" s="941"/>
      <c r="IVL38" s="266"/>
      <c r="IVM38" s="941"/>
      <c r="IVN38" s="941"/>
      <c r="IVO38" s="316"/>
      <c r="IVP38" s="316"/>
      <c r="IVQ38" s="941"/>
      <c r="IVR38" s="941"/>
      <c r="IVS38" s="941"/>
      <c r="IVT38" s="941"/>
      <c r="IVU38" s="266"/>
      <c r="IVV38" s="941"/>
      <c r="IVW38" s="941"/>
      <c r="IVX38" s="316"/>
      <c r="IVY38" s="316"/>
      <c r="IVZ38" s="941"/>
      <c r="IWA38" s="941"/>
      <c r="IWB38" s="941"/>
      <c r="IWC38" s="941"/>
      <c r="IWD38" s="266"/>
      <c r="IWE38" s="941"/>
      <c r="IWF38" s="941"/>
      <c r="IWG38" s="316"/>
      <c r="IWH38" s="316"/>
      <c r="IWI38" s="941"/>
      <c r="IWJ38" s="941"/>
      <c r="IWK38" s="941"/>
      <c r="IWL38" s="941"/>
      <c r="IWM38" s="266"/>
      <c r="IWN38" s="941"/>
      <c r="IWO38" s="941"/>
      <c r="IWP38" s="316"/>
      <c r="IWQ38" s="316"/>
      <c r="IWR38" s="941"/>
      <c r="IWS38" s="941"/>
      <c r="IWT38" s="941"/>
      <c r="IWU38" s="941"/>
      <c r="IWV38" s="266"/>
      <c r="IWW38" s="941"/>
      <c r="IWX38" s="941"/>
      <c r="IWY38" s="316"/>
      <c r="IWZ38" s="316"/>
      <c r="IXA38" s="941"/>
      <c r="IXB38" s="941"/>
      <c r="IXC38" s="941"/>
      <c r="IXD38" s="941"/>
      <c r="IXE38" s="266"/>
      <c r="IXF38" s="941"/>
      <c r="IXG38" s="941"/>
      <c r="IXH38" s="316"/>
      <c r="IXI38" s="316"/>
      <c r="IXJ38" s="941"/>
      <c r="IXK38" s="941"/>
      <c r="IXL38" s="941"/>
      <c r="IXM38" s="941"/>
      <c r="IXN38" s="266"/>
      <c r="IXO38" s="941"/>
      <c r="IXP38" s="941"/>
      <c r="IXQ38" s="316"/>
      <c r="IXR38" s="316"/>
      <c r="IXS38" s="941"/>
      <c r="IXT38" s="941"/>
      <c r="IXU38" s="941"/>
      <c r="IXV38" s="941"/>
      <c r="IXW38" s="266"/>
      <c r="IXX38" s="941"/>
      <c r="IXY38" s="941"/>
      <c r="IXZ38" s="316"/>
      <c r="IYA38" s="316"/>
      <c r="IYB38" s="941"/>
      <c r="IYC38" s="941"/>
      <c r="IYD38" s="941"/>
      <c r="IYE38" s="941"/>
      <c r="IYF38" s="266"/>
      <c r="IYG38" s="941"/>
      <c r="IYH38" s="941"/>
      <c r="IYI38" s="316"/>
      <c r="IYJ38" s="316"/>
      <c r="IYK38" s="941"/>
      <c r="IYL38" s="941"/>
      <c r="IYM38" s="941"/>
      <c r="IYN38" s="941"/>
      <c r="IYO38" s="266"/>
      <c r="IYP38" s="941"/>
      <c r="IYQ38" s="941"/>
      <c r="IYR38" s="316"/>
      <c r="IYS38" s="316"/>
      <c r="IYT38" s="941"/>
      <c r="IYU38" s="941"/>
      <c r="IYV38" s="941"/>
      <c r="IYW38" s="941"/>
      <c r="IYX38" s="266"/>
      <c r="IYY38" s="941"/>
      <c r="IYZ38" s="941"/>
      <c r="IZA38" s="316"/>
      <c r="IZB38" s="316"/>
      <c r="IZC38" s="941"/>
      <c r="IZD38" s="941"/>
      <c r="IZE38" s="941"/>
      <c r="IZF38" s="941"/>
      <c r="IZG38" s="266"/>
      <c r="IZH38" s="941"/>
      <c r="IZI38" s="941"/>
      <c r="IZJ38" s="316"/>
      <c r="IZK38" s="316"/>
      <c r="IZL38" s="941"/>
      <c r="IZM38" s="941"/>
      <c r="IZN38" s="941"/>
      <c r="IZO38" s="941"/>
      <c r="IZP38" s="266"/>
      <c r="IZQ38" s="941"/>
      <c r="IZR38" s="941"/>
      <c r="IZS38" s="316"/>
      <c r="IZT38" s="316"/>
      <c r="IZU38" s="941"/>
      <c r="IZV38" s="941"/>
      <c r="IZW38" s="941"/>
      <c r="IZX38" s="941"/>
      <c r="IZY38" s="266"/>
      <c r="IZZ38" s="941"/>
      <c r="JAA38" s="941"/>
      <c r="JAB38" s="316"/>
      <c r="JAC38" s="316"/>
      <c r="JAD38" s="941"/>
      <c r="JAE38" s="941"/>
      <c r="JAF38" s="941"/>
      <c r="JAG38" s="941"/>
      <c r="JAH38" s="266"/>
      <c r="JAI38" s="941"/>
      <c r="JAJ38" s="941"/>
      <c r="JAK38" s="316"/>
      <c r="JAL38" s="316"/>
      <c r="JAM38" s="941"/>
      <c r="JAN38" s="941"/>
      <c r="JAO38" s="941"/>
      <c r="JAP38" s="941"/>
      <c r="JAQ38" s="266"/>
      <c r="JAR38" s="941"/>
      <c r="JAS38" s="941"/>
      <c r="JAT38" s="316"/>
      <c r="JAU38" s="316"/>
      <c r="JAV38" s="941"/>
      <c r="JAW38" s="941"/>
      <c r="JAX38" s="941"/>
      <c r="JAY38" s="941"/>
      <c r="JAZ38" s="266"/>
      <c r="JBA38" s="941"/>
      <c r="JBB38" s="941"/>
      <c r="JBC38" s="316"/>
      <c r="JBD38" s="316"/>
      <c r="JBE38" s="941"/>
      <c r="JBF38" s="941"/>
      <c r="JBG38" s="941"/>
      <c r="JBH38" s="941"/>
      <c r="JBI38" s="266"/>
      <c r="JBJ38" s="941"/>
      <c r="JBK38" s="941"/>
      <c r="JBL38" s="316"/>
      <c r="JBM38" s="316"/>
      <c r="JBN38" s="941"/>
      <c r="JBO38" s="941"/>
      <c r="JBP38" s="941"/>
      <c r="JBQ38" s="941"/>
      <c r="JBR38" s="266"/>
      <c r="JBS38" s="941"/>
      <c r="JBT38" s="941"/>
      <c r="JBU38" s="316"/>
      <c r="JBV38" s="316"/>
      <c r="JBW38" s="941"/>
      <c r="JBX38" s="941"/>
      <c r="JBY38" s="941"/>
      <c r="JBZ38" s="941"/>
      <c r="JCA38" s="266"/>
      <c r="JCB38" s="941"/>
      <c r="JCC38" s="941"/>
      <c r="JCD38" s="316"/>
      <c r="JCE38" s="316"/>
      <c r="JCF38" s="941"/>
      <c r="JCG38" s="941"/>
      <c r="JCH38" s="941"/>
      <c r="JCI38" s="941"/>
      <c r="JCJ38" s="266"/>
      <c r="JCK38" s="941"/>
      <c r="JCL38" s="941"/>
      <c r="JCM38" s="316"/>
      <c r="JCN38" s="316"/>
      <c r="JCO38" s="941"/>
      <c r="JCP38" s="941"/>
      <c r="JCQ38" s="941"/>
      <c r="JCR38" s="941"/>
      <c r="JCS38" s="266"/>
      <c r="JCT38" s="941"/>
      <c r="JCU38" s="941"/>
      <c r="JCV38" s="316"/>
      <c r="JCW38" s="316"/>
      <c r="JCX38" s="941"/>
      <c r="JCY38" s="941"/>
      <c r="JCZ38" s="941"/>
      <c r="JDA38" s="941"/>
      <c r="JDB38" s="266"/>
      <c r="JDC38" s="941"/>
      <c r="JDD38" s="941"/>
      <c r="JDE38" s="316"/>
      <c r="JDF38" s="316"/>
      <c r="JDG38" s="941"/>
      <c r="JDH38" s="941"/>
      <c r="JDI38" s="941"/>
      <c r="JDJ38" s="941"/>
      <c r="JDK38" s="266"/>
      <c r="JDL38" s="941"/>
      <c r="JDM38" s="941"/>
      <c r="JDN38" s="316"/>
      <c r="JDO38" s="316"/>
      <c r="JDP38" s="941"/>
      <c r="JDQ38" s="941"/>
      <c r="JDR38" s="941"/>
      <c r="JDS38" s="941"/>
      <c r="JDT38" s="266"/>
      <c r="JDU38" s="941"/>
      <c r="JDV38" s="941"/>
      <c r="JDW38" s="316"/>
      <c r="JDX38" s="316"/>
      <c r="JDY38" s="941"/>
      <c r="JDZ38" s="941"/>
      <c r="JEA38" s="941"/>
      <c r="JEB38" s="941"/>
      <c r="JEC38" s="266"/>
      <c r="JED38" s="941"/>
      <c r="JEE38" s="941"/>
      <c r="JEF38" s="316"/>
      <c r="JEG38" s="316"/>
      <c r="JEH38" s="941"/>
      <c r="JEI38" s="941"/>
      <c r="JEJ38" s="941"/>
      <c r="JEK38" s="941"/>
      <c r="JEL38" s="266"/>
      <c r="JEM38" s="941"/>
      <c r="JEN38" s="941"/>
      <c r="JEO38" s="316"/>
      <c r="JEP38" s="316"/>
      <c r="JEQ38" s="941"/>
      <c r="JER38" s="941"/>
      <c r="JES38" s="941"/>
      <c r="JET38" s="941"/>
      <c r="JEU38" s="266"/>
      <c r="JEV38" s="941"/>
      <c r="JEW38" s="941"/>
      <c r="JEX38" s="316"/>
      <c r="JEY38" s="316"/>
      <c r="JEZ38" s="941"/>
      <c r="JFA38" s="941"/>
      <c r="JFB38" s="941"/>
      <c r="JFC38" s="941"/>
      <c r="JFD38" s="266"/>
      <c r="JFE38" s="941"/>
      <c r="JFF38" s="941"/>
      <c r="JFG38" s="316"/>
      <c r="JFH38" s="316"/>
      <c r="JFI38" s="941"/>
      <c r="JFJ38" s="941"/>
      <c r="JFK38" s="941"/>
      <c r="JFL38" s="941"/>
      <c r="JFM38" s="266"/>
      <c r="JFN38" s="941"/>
      <c r="JFO38" s="941"/>
      <c r="JFP38" s="316"/>
      <c r="JFQ38" s="316"/>
      <c r="JFR38" s="941"/>
      <c r="JFS38" s="941"/>
      <c r="JFT38" s="941"/>
      <c r="JFU38" s="941"/>
      <c r="JFV38" s="266"/>
      <c r="JFW38" s="941"/>
      <c r="JFX38" s="941"/>
      <c r="JFY38" s="316"/>
      <c r="JFZ38" s="316"/>
      <c r="JGA38" s="941"/>
      <c r="JGB38" s="941"/>
      <c r="JGC38" s="941"/>
      <c r="JGD38" s="941"/>
      <c r="JGE38" s="266"/>
      <c r="JGF38" s="941"/>
      <c r="JGG38" s="941"/>
      <c r="JGH38" s="316"/>
      <c r="JGI38" s="316"/>
      <c r="JGJ38" s="941"/>
      <c r="JGK38" s="941"/>
      <c r="JGL38" s="941"/>
      <c r="JGM38" s="941"/>
      <c r="JGN38" s="266"/>
      <c r="JGO38" s="941"/>
      <c r="JGP38" s="941"/>
      <c r="JGQ38" s="316"/>
      <c r="JGR38" s="316"/>
      <c r="JGS38" s="941"/>
      <c r="JGT38" s="941"/>
      <c r="JGU38" s="941"/>
      <c r="JGV38" s="941"/>
      <c r="JGW38" s="266"/>
      <c r="JGX38" s="941"/>
      <c r="JGY38" s="941"/>
      <c r="JGZ38" s="316"/>
      <c r="JHA38" s="316"/>
      <c r="JHB38" s="941"/>
      <c r="JHC38" s="941"/>
      <c r="JHD38" s="941"/>
      <c r="JHE38" s="941"/>
      <c r="JHF38" s="266"/>
      <c r="JHG38" s="941"/>
      <c r="JHH38" s="941"/>
      <c r="JHI38" s="316"/>
      <c r="JHJ38" s="316"/>
      <c r="JHK38" s="941"/>
      <c r="JHL38" s="941"/>
      <c r="JHM38" s="941"/>
      <c r="JHN38" s="941"/>
      <c r="JHO38" s="266"/>
      <c r="JHP38" s="941"/>
      <c r="JHQ38" s="941"/>
      <c r="JHR38" s="316"/>
      <c r="JHS38" s="316"/>
      <c r="JHT38" s="941"/>
      <c r="JHU38" s="941"/>
      <c r="JHV38" s="941"/>
      <c r="JHW38" s="941"/>
      <c r="JHX38" s="266"/>
      <c r="JHY38" s="941"/>
      <c r="JHZ38" s="941"/>
      <c r="JIA38" s="316"/>
      <c r="JIB38" s="316"/>
      <c r="JIC38" s="941"/>
      <c r="JID38" s="941"/>
      <c r="JIE38" s="941"/>
      <c r="JIF38" s="941"/>
      <c r="JIG38" s="266"/>
      <c r="JIH38" s="941"/>
      <c r="JII38" s="941"/>
      <c r="JIJ38" s="316"/>
      <c r="JIK38" s="316"/>
      <c r="JIL38" s="941"/>
      <c r="JIM38" s="941"/>
      <c r="JIN38" s="941"/>
      <c r="JIO38" s="941"/>
      <c r="JIP38" s="266"/>
      <c r="JIQ38" s="941"/>
      <c r="JIR38" s="941"/>
      <c r="JIS38" s="316"/>
      <c r="JIT38" s="316"/>
      <c r="JIU38" s="941"/>
      <c r="JIV38" s="941"/>
      <c r="JIW38" s="941"/>
      <c r="JIX38" s="941"/>
      <c r="JIY38" s="266"/>
      <c r="JIZ38" s="941"/>
      <c r="JJA38" s="941"/>
      <c r="JJB38" s="316"/>
      <c r="JJC38" s="316"/>
      <c r="JJD38" s="941"/>
      <c r="JJE38" s="941"/>
      <c r="JJF38" s="941"/>
      <c r="JJG38" s="941"/>
      <c r="JJH38" s="266"/>
      <c r="JJI38" s="941"/>
      <c r="JJJ38" s="941"/>
      <c r="JJK38" s="316"/>
      <c r="JJL38" s="316"/>
      <c r="JJM38" s="941"/>
      <c r="JJN38" s="941"/>
      <c r="JJO38" s="941"/>
      <c r="JJP38" s="941"/>
      <c r="JJQ38" s="266"/>
      <c r="JJR38" s="941"/>
      <c r="JJS38" s="941"/>
      <c r="JJT38" s="316"/>
      <c r="JJU38" s="316"/>
      <c r="JJV38" s="941"/>
      <c r="JJW38" s="941"/>
      <c r="JJX38" s="941"/>
      <c r="JJY38" s="941"/>
      <c r="JJZ38" s="266"/>
      <c r="JKA38" s="941"/>
      <c r="JKB38" s="941"/>
      <c r="JKC38" s="316"/>
      <c r="JKD38" s="316"/>
      <c r="JKE38" s="941"/>
      <c r="JKF38" s="941"/>
      <c r="JKG38" s="941"/>
      <c r="JKH38" s="941"/>
      <c r="JKI38" s="266"/>
      <c r="JKJ38" s="941"/>
      <c r="JKK38" s="941"/>
      <c r="JKL38" s="316"/>
      <c r="JKM38" s="316"/>
      <c r="JKN38" s="941"/>
      <c r="JKO38" s="941"/>
      <c r="JKP38" s="941"/>
      <c r="JKQ38" s="941"/>
      <c r="JKR38" s="266"/>
      <c r="JKS38" s="941"/>
      <c r="JKT38" s="941"/>
      <c r="JKU38" s="316"/>
      <c r="JKV38" s="316"/>
      <c r="JKW38" s="941"/>
      <c r="JKX38" s="941"/>
      <c r="JKY38" s="941"/>
      <c r="JKZ38" s="941"/>
      <c r="JLA38" s="266"/>
      <c r="JLB38" s="941"/>
      <c r="JLC38" s="941"/>
      <c r="JLD38" s="316"/>
      <c r="JLE38" s="316"/>
      <c r="JLF38" s="941"/>
      <c r="JLG38" s="941"/>
      <c r="JLH38" s="941"/>
      <c r="JLI38" s="941"/>
      <c r="JLJ38" s="266"/>
      <c r="JLK38" s="941"/>
      <c r="JLL38" s="941"/>
      <c r="JLM38" s="316"/>
      <c r="JLN38" s="316"/>
      <c r="JLO38" s="941"/>
      <c r="JLP38" s="941"/>
      <c r="JLQ38" s="941"/>
      <c r="JLR38" s="941"/>
      <c r="JLS38" s="266"/>
      <c r="JLT38" s="941"/>
      <c r="JLU38" s="941"/>
      <c r="JLV38" s="316"/>
      <c r="JLW38" s="316"/>
      <c r="JLX38" s="941"/>
      <c r="JLY38" s="941"/>
      <c r="JLZ38" s="941"/>
      <c r="JMA38" s="941"/>
      <c r="JMB38" s="266"/>
      <c r="JMC38" s="941"/>
      <c r="JMD38" s="941"/>
      <c r="JME38" s="316"/>
      <c r="JMF38" s="316"/>
      <c r="JMG38" s="941"/>
      <c r="JMH38" s="941"/>
      <c r="JMI38" s="941"/>
      <c r="JMJ38" s="941"/>
      <c r="JMK38" s="266"/>
      <c r="JML38" s="941"/>
      <c r="JMM38" s="941"/>
      <c r="JMN38" s="316"/>
      <c r="JMO38" s="316"/>
      <c r="JMP38" s="941"/>
      <c r="JMQ38" s="941"/>
      <c r="JMR38" s="941"/>
      <c r="JMS38" s="941"/>
      <c r="JMT38" s="266"/>
      <c r="JMU38" s="941"/>
      <c r="JMV38" s="941"/>
      <c r="JMW38" s="316"/>
      <c r="JMX38" s="316"/>
      <c r="JMY38" s="941"/>
      <c r="JMZ38" s="941"/>
      <c r="JNA38" s="941"/>
      <c r="JNB38" s="941"/>
      <c r="JNC38" s="266"/>
      <c r="JND38" s="941"/>
      <c r="JNE38" s="941"/>
      <c r="JNF38" s="316"/>
      <c r="JNG38" s="316"/>
      <c r="JNH38" s="941"/>
      <c r="JNI38" s="941"/>
      <c r="JNJ38" s="941"/>
      <c r="JNK38" s="941"/>
      <c r="JNL38" s="266"/>
      <c r="JNM38" s="941"/>
      <c r="JNN38" s="941"/>
      <c r="JNO38" s="316"/>
      <c r="JNP38" s="316"/>
      <c r="JNQ38" s="941"/>
      <c r="JNR38" s="941"/>
      <c r="JNS38" s="941"/>
      <c r="JNT38" s="941"/>
      <c r="JNU38" s="266"/>
      <c r="JNV38" s="941"/>
      <c r="JNW38" s="941"/>
      <c r="JNX38" s="316"/>
      <c r="JNY38" s="316"/>
      <c r="JNZ38" s="941"/>
      <c r="JOA38" s="941"/>
      <c r="JOB38" s="941"/>
      <c r="JOC38" s="941"/>
      <c r="JOD38" s="266"/>
      <c r="JOE38" s="941"/>
      <c r="JOF38" s="941"/>
      <c r="JOG38" s="316"/>
      <c r="JOH38" s="316"/>
      <c r="JOI38" s="941"/>
      <c r="JOJ38" s="941"/>
      <c r="JOK38" s="941"/>
      <c r="JOL38" s="941"/>
      <c r="JOM38" s="266"/>
      <c r="JON38" s="941"/>
      <c r="JOO38" s="941"/>
      <c r="JOP38" s="316"/>
      <c r="JOQ38" s="316"/>
      <c r="JOR38" s="941"/>
      <c r="JOS38" s="941"/>
      <c r="JOT38" s="941"/>
      <c r="JOU38" s="941"/>
      <c r="JOV38" s="266"/>
      <c r="JOW38" s="941"/>
      <c r="JOX38" s="941"/>
      <c r="JOY38" s="316"/>
      <c r="JOZ38" s="316"/>
      <c r="JPA38" s="941"/>
      <c r="JPB38" s="941"/>
      <c r="JPC38" s="941"/>
      <c r="JPD38" s="941"/>
      <c r="JPE38" s="266"/>
      <c r="JPF38" s="941"/>
      <c r="JPG38" s="941"/>
      <c r="JPH38" s="316"/>
      <c r="JPI38" s="316"/>
      <c r="JPJ38" s="941"/>
      <c r="JPK38" s="941"/>
      <c r="JPL38" s="941"/>
      <c r="JPM38" s="941"/>
      <c r="JPN38" s="266"/>
      <c r="JPO38" s="941"/>
      <c r="JPP38" s="941"/>
      <c r="JPQ38" s="316"/>
      <c r="JPR38" s="316"/>
      <c r="JPS38" s="941"/>
      <c r="JPT38" s="941"/>
      <c r="JPU38" s="941"/>
      <c r="JPV38" s="941"/>
      <c r="JPW38" s="266"/>
      <c r="JPX38" s="941"/>
      <c r="JPY38" s="941"/>
      <c r="JPZ38" s="316"/>
      <c r="JQA38" s="316"/>
      <c r="JQB38" s="941"/>
      <c r="JQC38" s="941"/>
      <c r="JQD38" s="941"/>
      <c r="JQE38" s="941"/>
      <c r="JQF38" s="266"/>
      <c r="JQG38" s="941"/>
      <c r="JQH38" s="941"/>
      <c r="JQI38" s="316"/>
      <c r="JQJ38" s="316"/>
      <c r="JQK38" s="941"/>
      <c r="JQL38" s="941"/>
      <c r="JQM38" s="941"/>
      <c r="JQN38" s="941"/>
      <c r="JQO38" s="266"/>
      <c r="JQP38" s="941"/>
      <c r="JQQ38" s="941"/>
      <c r="JQR38" s="316"/>
      <c r="JQS38" s="316"/>
      <c r="JQT38" s="941"/>
      <c r="JQU38" s="941"/>
      <c r="JQV38" s="941"/>
      <c r="JQW38" s="941"/>
      <c r="JQX38" s="266"/>
      <c r="JQY38" s="941"/>
      <c r="JQZ38" s="941"/>
      <c r="JRA38" s="316"/>
      <c r="JRB38" s="316"/>
      <c r="JRC38" s="941"/>
      <c r="JRD38" s="941"/>
      <c r="JRE38" s="941"/>
      <c r="JRF38" s="941"/>
      <c r="JRG38" s="266"/>
      <c r="JRH38" s="941"/>
      <c r="JRI38" s="941"/>
      <c r="JRJ38" s="316"/>
      <c r="JRK38" s="316"/>
      <c r="JRL38" s="941"/>
      <c r="JRM38" s="941"/>
      <c r="JRN38" s="941"/>
      <c r="JRO38" s="941"/>
      <c r="JRP38" s="266"/>
      <c r="JRQ38" s="941"/>
      <c r="JRR38" s="941"/>
      <c r="JRS38" s="316"/>
      <c r="JRT38" s="316"/>
      <c r="JRU38" s="941"/>
      <c r="JRV38" s="941"/>
      <c r="JRW38" s="941"/>
      <c r="JRX38" s="941"/>
      <c r="JRY38" s="266"/>
      <c r="JRZ38" s="941"/>
      <c r="JSA38" s="941"/>
      <c r="JSB38" s="316"/>
      <c r="JSC38" s="316"/>
      <c r="JSD38" s="941"/>
      <c r="JSE38" s="941"/>
      <c r="JSF38" s="941"/>
      <c r="JSG38" s="941"/>
      <c r="JSH38" s="266"/>
      <c r="JSI38" s="941"/>
      <c r="JSJ38" s="941"/>
      <c r="JSK38" s="316"/>
      <c r="JSL38" s="316"/>
      <c r="JSM38" s="941"/>
      <c r="JSN38" s="941"/>
      <c r="JSO38" s="941"/>
      <c r="JSP38" s="941"/>
      <c r="JSQ38" s="266"/>
      <c r="JSR38" s="941"/>
      <c r="JSS38" s="941"/>
      <c r="JST38" s="316"/>
      <c r="JSU38" s="316"/>
      <c r="JSV38" s="941"/>
      <c r="JSW38" s="941"/>
      <c r="JSX38" s="941"/>
      <c r="JSY38" s="941"/>
      <c r="JSZ38" s="266"/>
      <c r="JTA38" s="941"/>
      <c r="JTB38" s="941"/>
      <c r="JTC38" s="316"/>
      <c r="JTD38" s="316"/>
      <c r="JTE38" s="941"/>
      <c r="JTF38" s="941"/>
      <c r="JTG38" s="941"/>
      <c r="JTH38" s="941"/>
      <c r="JTI38" s="266"/>
      <c r="JTJ38" s="941"/>
      <c r="JTK38" s="941"/>
      <c r="JTL38" s="316"/>
      <c r="JTM38" s="316"/>
      <c r="JTN38" s="941"/>
      <c r="JTO38" s="941"/>
      <c r="JTP38" s="941"/>
      <c r="JTQ38" s="941"/>
      <c r="JTR38" s="266"/>
      <c r="JTS38" s="941"/>
      <c r="JTT38" s="941"/>
      <c r="JTU38" s="316"/>
      <c r="JTV38" s="316"/>
      <c r="JTW38" s="941"/>
      <c r="JTX38" s="941"/>
      <c r="JTY38" s="941"/>
      <c r="JTZ38" s="941"/>
      <c r="JUA38" s="266"/>
      <c r="JUB38" s="941"/>
      <c r="JUC38" s="941"/>
      <c r="JUD38" s="316"/>
      <c r="JUE38" s="316"/>
      <c r="JUF38" s="941"/>
      <c r="JUG38" s="941"/>
      <c r="JUH38" s="941"/>
      <c r="JUI38" s="941"/>
      <c r="JUJ38" s="266"/>
      <c r="JUK38" s="941"/>
      <c r="JUL38" s="941"/>
      <c r="JUM38" s="316"/>
      <c r="JUN38" s="316"/>
      <c r="JUO38" s="941"/>
      <c r="JUP38" s="941"/>
      <c r="JUQ38" s="941"/>
      <c r="JUR38" s="941"/>
      <c r="JUS38" s="266"/>
      <c r="JUT38" s="941"/>
      <c r="JUU38" s="941"/>
      <c r="JUV38" s="316"/>
      <c r="JUW38" s="316"/>
      <c r="JUX38" s="941"/>
      <c r="JUY38" s="941"/>
      <c r="JUZ38" s="941"/>
      <c r="JVA38" s="941"/>
      <c r="JVB38" s="266"/>
      <c r="JVC38" s="941"/>
      <c r="JVD38" s="941"/>
      <c r="JVE38" s="316"/>
      <c r="JVF38" s="316"/>
      <c r="JVG38" s="941"/>
      <c r="JVH38" s="941"/>
      <c r="JVI38" s="941"/>
      <c r="JVJ38" s="941"/>
      <c r="JVK38" s="266"/>
      <c r="JVL38" s="941"/>
      <c r="JVM38" s="941"/>
      <c r="JVN38" s="316"/>
      <c r="JVO38" s="316"/>
      <c r="JVP38" s="941"/>
      <c r="JVQ38" s="941"/>
      <c r="JVR38" s="941"/>
      <c r="JVS38" s="941"/>
      <c r="JVT38" s="266"/>
      <c r="JVU38" s="941"/>
      <c r="JVV38" s="941"/>
      <c r="JVW38" s="316"/>
      <c r="JVX38" s="316"/>
      <c r="JVY38" s="941"/>
      <c r="JVZ38" s="941"/>
      <c r="JWA38" s="941"/>
      <c r="JWB38" s="941"/>
      <c r="JWC38" s="266"/>
      <c r="JWD38" s="941"/>
      <c r="JWE38" s="941"/>
      <c r="JWF38" s="316"/>
      <c r="JWG38" s="316"/>
      <c r="JWH38" s="941"/>
      <c r="JWI38" s="941"/>
      <c r="JWJ38" s="941"/>
      <c r="JWK38" s="941"/>
      <c r="JWL38" s="266"/>
      <c r="JWM38" s="941"/>
      <c r="JWN38" s="941"/>
      <c r="JWO38" s="316"/>
      <c r="JWP38" s="316"/>
      <c r="JWQ38" s="941"/>
      <c r="JWR38" s="941"/>
      <c r="JWS38" s="941"/>
      <c r="JWT38" s="941"/>
      <c r="JWU38" s="266"/>
      <c r="JWV38" s="941"/>
      <c r="JWW38" s="941"/>
      <c r="JWX38" s="316"/>
      <c r="JWY38" s="316"/>
      <c r="JWZ38" s="941"/>
      <c r="JXA38" s="941"/>
      <c r="JXB38" s="941"/>
      <c r="JXC38" s="941"/>
      <c r="JXD38" s="266"/>
      <c r="JXE38" s="941"/>
      <c r="JXF38" s="941"/>
      <c r="JXG38" s="316"/>
      <c r="JXH38" s="316"/>
      <c r="JXI38" s="941"/>
      <c r="JXJ38" s="941"/>
      <c r="JXK38" s="941"/>
      <c r="JXL38" s="941"/>
      <c r="JXM38" s="266"/>
      <c r="JXN38" s="941"/>
      <c r="JXO38" s="941"/>
      <c r="JXP38" s="316"/>
      <c r="JXQ38" s="316"/>
      <c r="JXR38" s="941"/>
      <c r="JXS38" s="941"/>
      <c r="JXT38" s="941"/>
      <c r="JXU38" s="941"/>
      <c r="JXV38" s="266"/>
      <c r="JXW38" s="941"/>
      <c r="JXX38" s="941"/>
      <c r="JXY38" s="316"/>
      <c r="JXZ38" s="316"/>
      <c r="JYA38" s="941"/>
      <c r="JYB38" s="941"/>
      <c r="JYC38" s="941"/>
      <c r="JYD38" s="941"/>
      <c r="JYE38" s="266"/>
      <c r="JYF38" s="941"/>
      <c r="JYG38" s="941"/>
      <c r="JYH38" s="316"/>
      <c r="JYI38" s="316"/>
      <c r="JYJ38" s="941"/>
      <c r="JYK38" s="941"/>
      <c r="JYL38" s="941"/>
      <c r="JYM38" s="941"/>
      <c r="JYN38" s="266"/>
      <c r="JYO38" s="941"/>
      <c r="JYP38" s="941"/>
      <c r="JYQ38" s="316"/>
      <c r="JYR38" s="316"/>
      <c r="JYS38" s="941"/>
      <c r="JYT38" s="941"/>
      <c r="JYU38" s="941"/>
      <c r="JYV38" s="941"/>
      <c r="JYW38" s="266"/>
      <c r="JYX38" s="941"/>
      <c r="JYY38" s="941"/>
      <c r="JYZ38" s="316"/>
      <c r="JZA38" s="316"/>
      <c r="JZB38" s="941"/>
      <c r="JZC38" s="941"/>
      <c r="JZD38" s="941"/>
      <c r="JZE38" s="941"/>
      <c r="JZF38" s="266"/>
      <c r="JZG38" s="941"/>
      <c r="JZH38" s="941"/>
      <c r="JZI38" s="316"/>
      <c r="JZJ38" s="316"/>
      <c r="JZK38" s="941"/>
      <c r="JZL38" s="941"/>
      <c r="JZM38" s="941"/>
      <c r="JZN38" s="941"/>
      <c r="JZO38" s="266"/>
      <c r="JZP38" s="941"/>
      <c r="JZQ38" s="941"/>
      <c r="JZR38" s="316"/>
      <c r="JZS38" s="316"/>
      <c r="JZT38" s="941"/>
      <c r="JZU38" s="941"/>
      <c r="JZV38" s="941"/>
      <c r="JZW38" s="941"/>
      <c r="JZX38" s="266"/>
      <c r="JZY38" s="941"/>
      <c r="JZZ38" s="941"/>
      <c r="KAA38" s="316"/>
      <c r="KAB38" s="316"/>
      <c r="KAC38" s="941"/>
      <c r="KAD38" s="941"/>
      <c r="KAE38" s="941"/>
      <c r="KAF38" s="941"/>
      <c r="KAG38" s="266"/>
      <c r="KAH38" s="941"/>
      <c r="KAI38" s="941"/>
      <c r="KAJ38" s="316"/>
      <c r="KAK38" s="316"/>
      <c r="KAL38" s="941"/>
      <c r="KAM38" s="941"/>
      <c r="KAN38" s="941"/>
      <c r="KAO38" s="941"/>
      <c r="KAP38" s="266"/>
      <c r="KAQ38" s="941"/>
      <c r="KAR38" s="941"/>
      <c r="KAS38" s="316"/>
      <c r="KAT38" s="316"/>
      <c r="KAU38" s="941"/>
      <c r="KAV38" s="941"/>
      <c r="KAW38" s="941"/>
      <c r="KAX38" s="941"/>
      <c r="KAY38" s="266"/>
      <c r="KAZ38" s="941"/>
      <c r="KBA38" s="941"/>
      <c r="KBB38" s="316"/>
      <c r="KBC38" s="316"/>
      <c r="KBD38" s="941"/>
      <c r="KBE38" s="941"/>
      <c r="KBF38" s="941"/>
      <c r="KBG38" s="941"/>
      <c r="KBH38" s="266"/>
      <c r="KBI38" s="941"/>
      <c r="KBJ38" s="941"/>
      <c r="KBK38" s="316"/>
      <c r="KBL38" s="316"/>
      <c r="KBM38" s="941"/>
      <c r="KBN38" s="941"/>
      <c r="KBO38" s="941"/>
      <c r="KBP38" s="941"/>
      <c r="KBQ38" s="266"/>
      <c r="KBR38" s="941"/>
      <c r="KBS38" s="941"/>
      <c r="KBT38" s="316"/>
      <c r="KBU38" s="316"/>
      <c r="KBV38" s="941"/>
      <c r="KBW38" s="941"/>
      <c r="KBX38" s="941"/>
      <c r="KBY38" s="941"/>
      <c r="KBZ38" s="266"/>
      <c r="KCA38" s="941"/>
      <c r="KCB38" s="941"/>
      <c r="KCC38" s="316"/>
      <c r="KCD38" s="316"/>
      <c r="KCE38" s="941"/>
      <c r="KCF38" s="941"/>
      <c r="KCG38" s="941"/>
      <c r="KCH38" s="941"/>
      <c r="KCI38" s="266"/>
      <c r="KCJ38" s="941"/>
      <c r="KCK38" s="941"/>
      <c r="KCL38" s="316"/>
      <c r="KCM38" s="316"/>
      <c r="KCN38" s="941"/>
      <c r="KCO38" s="941"/>
      <c r="KCP38" s="941"/>
      <c r="KCQ38" s="941"/>
      <c r="KCR38" s="266"/>
      <c r="KCS38" s="941"/>
      <c r="KCT38" s="941"/>
      <c r="KCU38" s="316"/>
      <c r="KCV38" s="316"/>
      <c r="KCW38" s="941"/>
      <c r="KCX38" s="941"/>
      <c r="KCY38" s="941"/>
      <c r="KCZ38" s="941"/>
      <c r="KDA38" s="266"/>
      <c r="KDB38" s="941"/>
      <c r="KDC38" s="941"/>
      <c r="KDD38" s="316"/>
      <c r="KDE38" s="316"/>
      <c r="KDF38" s="941"/>
      <c r="KDG38" s="941"/>
      <c r="KDH38" s="941"/>
      <c r="KDI38" s="941"/>
      <c r="KDJ38" s="266"/>
      <c r="KDK38" s="941"/>
      <c r="KDL38" s="941"/>
      <c r="KDM38" s="316"/>
      <c r="KDN38" s="316"/>
      <c r="KDO38" s="941"/>
      <c r="KDP38" s="941"/>
      <c r="KDQ38" s="941"/>
      <c r="KDR38" s="941"/>
      <c r="KDS38" s="266"/>
      <c r="KDT38" s="941"/>
      <c r="KDU38" s="941"/>
      <c r="KDV38" s="316"/>
      <c r="KDW38" s="316"/>
      <c r="KDX38" s="941"/>
      <c r="KDY38" s="941"/>
      <c r="KDZ38" s="941"/>
      <c r="KEA38" s="941"/>
      <c r="KEB38" s="266"/>
      <c r="KEC38" s="941"/>
      <c r="KED38" s="941"/>
      <c r="KEE38" s="316"/>
      <c r="KEF38" s="316"/>
      <c r="KEG38" s="941"/>
      <c r="KEH38" s="941"/>
      <c r="KEI38" s="941"/>
      <c r="KEJ38" s="941"/>
      <c r="KEK38" s="266"/>
      <c r="KEL38" s="941"/>
      <c r="KEM38" s="941"/>
      <c r="KEN38" s="316"/>
      <c r="KEO38" s="316"/>
      <c r="KEP38" s="941"/>
      <c r="KEQ38" s="941"/>
      <c r="KER38" s="941"/>
      <c r="KES38" s="941"/>
      <c r="KET38" s="266"/>
      <c r="KEU38" s="941"/>
      <c r="KEV38" s="941"/>
      <c r="KEW38" s="316"/>
      <c r="KEX38" s="316"/>
      <c r="KEY38" s="941"/>
      <c r="KEZ38" s="941"/>
      <c r="KFA38" s="941"/>
      <c r="KFB38" s="941"/>
      <c r="KFC38" s="266"/>
      <c r="KFD38" s="941"/>
      <c r="KFE38" s="941"/>
      <c r="KFF38" s="316"/>
      <c r="KFG38" s="316"/>
      <c r="KFH38" s="941"/>
      <c r="KFI38" s="941"/>
      <c r="KFJ38" s="941"/>
      <c r="KFK38" s="941"/>
      <c r="KFL38" s="266"/>
      <c r="KFM38" s="941"/>
      <c r="KFN38" s="941"/>
      <c r="KFO38" s="316"/>
      <c r="KFP38" s="316"/>
      <c r="KFQ38" s="941"/>
      <c r="KFR38" s="941"/>
      <c r="KFS38" s="941"/>
      <c r="KFT38" s="941"/>
      <c r="KFU38" s="266"/>
      <c r="KFV38" s="941"/>
      <c r="KFW38" s="941"/>
      <c r="KFX38" s="316"/>
      <c r="KFY38" s="316"/>
      <c r="KFZ38" s="941"/>
      <c r="KGA38" s="941"/>
      <c r="KGB38" s="941"/>
      <c r="KGC38" s="941"/>
      <c r="KGD38" s="266"/>
      <c r="KGE38" s="941"/>
      <c r="KGF38" s="941"/>
      <c r="KGG38" s="316"/>
      <c r="KGH38" s="316"/>
      <c r="KGI38" s="941"/>
      <c r="KGJ38" s="941"/>
      <c r="KGK38" s="941"/>
      <c r="KGL38" s="941"/>
      <c r="KGM38" s="266"/>
      <c r="KGN38" s="941"/>
      <c r="KGO38" s="941"/>
      <c r="KGP38" s="316"/>
      <c r="KGQ38" s="316"/>
      <c r="KGR38" s="941"/>
      <c r="KGS38" s="941"/>
      <c r="KGT38" s="941"/>
      <c r="KGU38" s="941"/>
      <c r="KGV38" s="266"/>
      <c r="KGW38" s="941"/>
      <c r="KGX38" s="941"/>
      <c r="KGY38" s="316"/>
      <c r="KGZ38" s="316"/>
      <c r="KHA38" s="941"/>
      <c r="KHB38" s="941"/>
      <c r="KHC38" s="941"/>
      <c r="KHD38" s="941"/>
      <c r="KHE38" s="266"/>
      <c r="KHF38" s="941"/>
      <c r="KHG38" s="941"/>
      <c r="KHH38" s="316"/>
      <c r="KHI38" s="316"/>
      <c r="KHJ38" s="941"/>
      <c r="KHK38" s="941"/>
      <c r="KHL38" s="941"/>
      <c r="KHM38" s="941"/>
      <c r="KHN38" s="266"/>
      <c r="KHO38" s="941"/>
      <c r="KHP38" s="941"/>
      <c r="KHQ38" s="316"/>
      <c r="KHR38" s="316"/>
      <c r="KHS38" s="941"/>
      <c r="KHT38" s="941"/>
      <c r="KHU38" s="941"/>
      <c r="KHV38" s="941"/>
      <c r="KHW38" s="266"/>
      <c r="KHX38" s="941"/>
      <c r="KHY38" s="941"/>
      <c r="KHZ38" s="316"/>
      <c r="KIA38" s="316"/>
      <c r="KIB38" s="941"/>
      <c r="KIC38" s="941"/>
      <c r="KID38" s="941"/>
      <c r="KIE38" s="941"/>
      <c r="KIF38" s="266"/>
      <c r="KIG38" s="941"/>
      <c r="KIH38" s="941"/>
      <c r="KII38" s="316"/>
      <c r="KIJ38" s="316"/>
      <c r="KIK38" s="941"/>
      <c r="KIL38" s="941"/>
      <c r="KIM38" s="941"/>
      <c r="KIN38" s="941"/>
      <c r="KIO38" s="266"/>
      <c r="KIP38" s="941"/>
      <c r="KIQ38" s="941"/>
      <c r="KIR38" s="316"/>
      <c r="KIS38" s="316"/>
      <c r="KIT38" s="941"/>
      <c r="KIU38" s="941"/>
      <c r="KIV38" s="941"/>
      <c r="KIW38" s="941"/>
      <c r="KIX38" s="266"/>
      <c r="KIY38" s="941"/>
      <c r="KIZ38" s="941"/>
      <c r="KJA38" s="316"/>
      <c r="KJB38" s="316"/>
      <c r="KJC38" s="941"/>
      <c r="KJD38" s="941"/>
      <c r="KJE38" s="941"/>
      <c r="KJF38" s="941"/>
      <c r="KJG38" s="266"/>
      <c r="KJH38" s="941"/>
      <c r="KJI38" s="941"/>
      <c r="KJJ38" s="316"/>
      <c r="KJK38" s="316"/>
      <c r="KJL38" s="941"/>
      <c r="KJM38" s="941"/>
      <c r="KJN38" s="941"/>
      <c r="KJO38" s="941"/>
      <c r="KJP38" s="266"/>
      <c r="KJQ38" s="941"/>
      <c r="KJR38" s="941"/>
      <c r="KJS38" s="316"/>
      <c r="KJT38" s="316"/>
      <c r="KJU38" s="941"/>
      <c r="KJV38" s="941"/>
      <c r="KJW38" s="941"/>
      <c r="KJX38" s="941"/>
      <c r="KJY38" s="266"/>
      <c r="KJZ38" s="941"/>
      <c r="KKA38" s="941"/>
      <c r="KKB38" s="316"/>
      <c r="KKC38" s="316"/>
      <c r="KKD38" s="941"/>
      <c r="KKE38" s="941"/>
      <c r="KKF38" s="941"/>
      <c r="KKG38" s="941"/>
      <c r="KKH38" s="266"/>
      <c r="KKI38" s="941"/>
      <c r="KKJ38" s="941"/>
      <c r="KKK38" s="316"/>
      <c r="KKL38" s="316"/>
      <c r="KKM38" s="941"/>
      <c r="KKN38" s="941"/>
      <c r="KKO38" s="941"/>
      <c r="KKP38" s="941"/>
      <c r="KKQ38" s="266"/>
      <c r="KKR38" s="941"/>
      <c r="KKS38" s="941"/>
      <c r="KKT38" s="316"/>
      <c r="KKU38" s="316"/>
      <c r="KKV38" s="941"/>
      <c r="KKW38" s="941"/>
      <c r="KKX38" s="941"/>
      <c r="KKY38" s="941"/>
      <c r="KKZ38" s="266"/>
      <c r="KLA38" s="941"/>
      <c r="KLB38" s="941"/>
      <c r="KLC38" s="316"/>
      <c r="KLD38" s="316"/>
      <c r="KLE38" s="941"/>
      <c r="KLF38" s="941"/>
      <c r="KLG38" s="941"/>
      <c r="KLH38" s="941"/>
      <c r="KLI38" s="266"/>
      <c r="KLJ38" s="941"/>
      <c r="KLK38" s="941"/>
      <c r="KLL38" s="316"/>
      <c r="KLM38" s="316"/>
      <c r="KLN38" s="941"/>
      <c r="KLO38" s="941"/>
      <c r="KLP38" s="941"/>
      <c r="KLQ38" s="941"/>
      <c r="KLR38" s="266"/>
      <c r="KLS38" s="941"/>
      <c r="KLT38" s="941"/>
      <c r="KLU38" s="316"/>
      <c r="KLV38" s="316"/>
      <c r="KLW38" s="941"/>
      <c r="KLX38" s="941"/>
      <c r="KLY38" s="941"/>
      <c r="KLZ38" s="941"/>
      <c r="KMA38" s="266"/>
      <c r="KMB38" s="941"/>
      <c r="KMC38" s="941"/>
      <c r="KMD38" s="316"/>
      <c r="KME38" s="316"/>
      <c r="KMF38" s="941"/>
      <c r="KMG38" s="941"/>
      <c r="KMH38" s="941"/>
      <c r="KMI38" s="941"/>
      <c r="KMJ38" s="266"/>
      <c r="KMK38" s="941"/>
      <c r="KML38" s="941"/>
      <c r="KMM38" s="316"/>
      <c r="KMN38" s="316"/>
      <c r="KMO38" s="941"/>
      <c r="KMP38" s="941"/>
      <c r="KMQ38" s="941"/>
      <c r="KMR38" s="941"/>
      <c r="KMS38" s="266"/>
      <c r="KMT38" s="941"/>
      <c r="KMU38" s="941"/>
      <c r="KMV38" s="316"/>
      <c r="KMW38" s="316"/>
      <c r="KMX38" s="941"/>
      <c r="KMY38" s="941"/>
      <c r="KMZ38" s="941"/>
      <c r="KNA38" s="941"/>
      <c r="KNB38" s="266"/>
      <c r="KNC38" s="941"/>
      <c r="KND38" s="941"/>
      <c r="KNE38" s="316"/>
      <c r="KNF38" s="316"/>
      <c r="KNG38" s="941"/>
      <c r="KNH38" s="941"/>
      <c r="KNI38" s="941"/>
      <c r="KNJ38" s="941"/>
      <c r="KNK38" s="266"/>
      <c r="KNL38" s="941"/>
      <c r="KNM38" s="941"/>
      <c r="KNN38" s="316"/>
      <c r="KNO38" s="316"/>
      <c r="KNP38" s="941"/>
      <c r="KNQ38" s="941"/>
      <c r="KNR38" s="941"/>
      <c r="KNS38" s="941"/>
      <c r="KNT38" s="266"/>
      <c r="KNU38" s="941"/>
      <c r="KNV38" s="941"/>
      <c r="KNW38" s="316"/>
      <c r="KNX38" s="316"/>
      <c r="KNY38" s="941"/>
      <c r="KNZ38" s="941"/>
      <c r="KOA38" s="941"/>
      <c r="KOB38" s="941"/>
      <c r="KOC38" s="266"/>
      <c r="KOD38" s="941"/>
      <c r="KOE38" s="941"/>
      <c r="KOF38" s="316"/>
      <c r="KOG38" s="316"/>
      <c r="KOH38" s="941"/>
      <c r="KOI38" s="941"/>
      <c r="KOJ38" s="941"/>
      <c r="KOK38" s="941"/>
      <c r="KOL38" s="266"/>
      <c r="KOM38" s="941"/>
      <c r="KON38" s="941"/>
      <c r="KOO38" s="316"/>
      <c r="KOP38" s="316"/>
      <c r="KOQ38" s="941"/>
      <c r="KOR38" s="941"/>
      <c r="KOS38" s="941"/>
      <c r="KOT38" s="941"/>
      <c r="KOU38" s="266"/>
      <c r="KOV38" s="941"/>
      <c r="KOW38" s="941"/>
      <c r="KOX38" s="316"/>
      <c r="KOY38" s="316"/>
      <c r="KOZ38" s="941"/>
      <c r="KPA38" s="941"/>
      <c r="KPB38" s="941"/>
      <c r="KPC38" s="941"/>
      <c r="KPD38" s="266"/>
      <c r="KPE38" s="941"/>
      <c r="KPF38" s="941"/>
      <c r="KPG38" s="316"/>
      <c r="KPH38" s="316"/>
      <c r="KPI38" s="941"/>
      <c r="KPJ38" s="941"/>
      <c r="KPK38" s="941"/>
      <c r="KPL38" s="941"/>
      <c r="KPM38" s="266"/>
      <c r="KPN38" s="941"/>
      <c r="KPO38" s="941"/>
      <c r="KPP38" s="316"/>
      <c r="KPQ38" s="316"/>
      <c r="KPR38" s="941"/>
      <c r="KPS38" s="941"/>
      <c r="KPT38" s="941"/>
      <c r="KPU38" s="941"/>
      <c r="KPV38" s="266"/>
      <c r="KPW38" s="941"/>
      <c r="KPX38" s="941"/>
      <c r="KPY38" s="316"/>
      <c r="KPZ38" s="316"/>
      <c r="KQA38" s="941"/>
      <c r="KQB38" s="941"/>
      <c r="KQC38" s="941"/>
      <c r="KQD38" s="941"/>
      <c r="KQE38" s="266"/>
      <c r="KQF38" s="941"/>
      <c r="KQG38" s="941"/>
      <c r="KQH38" s="316"/>
      <c r="KQI38" s="316"/>
      <c r="KQJ38" s="941"/>
      <c r="KQK38" s="941"/>
      <c r="KQL38" s="941"/>
      <c r="KQM38" s="941"/>
      <c r="KQN38" s="266"/>
      <c r="KQO38" s="941"/>
      <c r="KQP38" s="941"/>
      <c r="KQQ38" s="316"/>
      <c r="KQR38" s="316"/>
      <c r="KQS38" s="941"/>
      <c r="KQT38" s="941"/>
      <c r="KQU38" s="941"/>
      <c r="KQV38" s="941"/>
      <c r="KQW38" s="266"/>
      <c r="KQX38" s="941"/>
      <c r="KQY38" s="941"/>
      <c r="KQZ38" s="316"/>
      <c r="KRA38" s="316"/>
      <c r="KRB38" s="941"/>
      <c r="KRC38" s="941"/>
      <c r="KRD38" s="941"/>
      <c r="KRE38" s="941"/>
      <c r="KRF38" s="266"/>
      <c r="KRG38" s="941"/>
      <c r="KRH38" s="941"/>
      <c r="KRI38" s="316"/>
      <c r="KRJ38" s="316"/>
      <c r="KRK38" s="941"/>
      <c r="KRL38" s="941"/>
      <c r="KRM38" s="941"/>
      <c r="KRN38" s="941"/>
      <c r="KRO38" s="266"/>
      <c r="KRP38" s="941"/>
      <c r="KRQ38" s="941"/>
      <c r="KRR38" s="316"/>
      <c r="KRS38" s="316"/>
      <c r="KRT38" s="941"/>
      <c r="KRU38" s="941"/>
      <c r="KRV38" s="941"/>
      <c r="KRW38" s="941"/>
      <c r="KRX38" s="266"/>
      <c r="KRY38" s="941"/>
      <c r="KRZ38" s="941"/>
      <c r="KSA38" s="316"/>
      <c r="KSB38" s="316"/>
      <c r="KSC38" s="941"/>
      <c r="KSD38" s="941"/>
      <c r="KSE38" s="941"/>
      <c r="KSF38" s="941"/>
      <c r="KSG38" s="266"/>
      <c r="KSH38" s="941"/>
      <c r="KSI38" s="941"/>
      <c r="KSJ38" s="316"/>
      <c r="KSK38" s="316"/>
      <c r="KSL38" s="941"/>
      <c r="KSM38" s="941"/>
      <c r="KSN38" s="941"/>
      <c r="KSO38" s="941"/>
      <c r="KSP38" s="266"/>
      <c r="KSQ38" s="941"/>
      <c r="KSR38" s="941"/>
      <c r="KSS38" s="316"/>
      <c r="KST38" s="316"/>
      <c r="KSU38" s="941"/>
      <c r="KSV38" s="941"/>
      <c r="KSW38" s="941"/>
      <c r="KSX38" s="941"/>
      <c r="KSY38" s="266"/>
      <c r="KSZ38" s="941"/>
      <c r="KTA38" s="941"/>
      <c r="KTB38" s="316"/>
      <c r="KTC38" s="316"/>
      <c r="KTD38" s="941"/>
      <c r="KTE38" s="941"/>
      <c r="KTF38" s="941"/>
      <c r="KTG38" s="941"/>
      <c r="KTH38" s="266"/>
      <c r="KTI38" s="941"/>
      <c r="KTJ38" s="941"/>
      <c r="KTK38" s="316"/>
      <c r="KTL38" s="316"/>
      <c r="KTM38" s="941"/>
      <c r="KTN38" s="941"/>
      <c r="KTO38" s="941"/>
      <c r="KTP38" s="941"/>
      <c r="KTQ38" s="266"/>
      <c r="KTR38" s="941"/>
      <c r="KTS38" s="941"/>
      <c r="KTT38" s="316"/>
      <c r="KTU38" s="316"/>
      <c r="KTV38" s="941"/>
      <c r="KTW38" s="941"/>
      <c r="KTX38" s="941"/>
      <c r="KTY38" s="941"/>
      <c r="KTZ38" s="266"/>
      <c r="KUA38" s="941"/>
      <c r="KUB38" s="941"/>
      <c r="KUC38" s="316"/>
      <c r="KUD38" s="316"/>
      <c r="KUE38" s="941"/>
      <c r="KUF38" s="941"/>
      <c r="KUG38" s="941"/>
      <c r="KUH38" s="941"/>
      <c r="KUI38" s="266"/>
      <c r="KUJ38" s="941"/>
      <c r="KUK38" s="941"/>
      <c r="KUL38" s="316"/>
      <c r="KUM38" s="316"/>
      <c r="KUN38" s="941"/>
      <c r="KUO38" s="941"/>
      <c r="KUP38" s="941"/>
      <c r="KUQ38" s="941"/>
      <c r="KUR38" s="266"/>
      <c r="KUS38" s="941"/>
      <c r="KUT38" s="941"/>
      <c r="KUU38" s="316"/>
      <c r="KUV38" s="316"/>
      <c r="KUW38" s="941"/>
      <c r="KUX38" s="941"/>
      <c r="KUY38" s="941"/>
      <c r="KUZ38" s="941"/>
      <c r="KVA38" s="266"/>
      <c r="KVB38" s="941"/>
      <c r="KVC38" s="941"/>
      <c r="KVD38" s="316"/>
      <c r="KVE38" s="316"/>
      <c r="KVF38" s="941"/>
      <c r="KVG38" s="941"/>
      <c r="KVH38" s="941"/>
      <c r="KVI38" s="941"/>
      <c r="KVJ38" s="266"/>
      <c r="KVK38" s="941"/>
      <c r="KVL38" s="941"/>
      <c r="KVM38" s="316"/>
      <c r="KVN38" s="316"/>
      <c r="KVO38" s="941"/>
      <c r="KVP38" s="941"/>
      <c r="KVQ38" s="941"/>
      <c r="KVR38" s="941"/>
      <c r="KVS38" s="266"/>
      <c r="KVT38" s="941"/>
      <c r="KVU38" s="941"/>
      <c r="KVV38" s="316"/>
      <c r="KVW38" s="316"/>
      <c r="KVX38" s="941"/>
      <c r="KVY38" s="941"/>
      <c r="KVZ38" s="941"/>
      <c r="KWA38" s="941"/>
      <c r="KWB38" s="266"/>
      <c r="KWC38" s="941"/>
      <c r="KWD38" s="941"/>
      <c r="KWE38" s="316"/>
      <c r="KWF38" s="316"/>
      <c r="KWG38" s="941"/>
      <c r="KWH38" s="941"/>
      <c r="KWI38" s="941"/>
      <c r="KWJ38" s="941"/>
      <c r="KWK38" s="266"/>
      <c r="KWL38" s="941"/>
      <c r="KWM38" s="941"/>
      <c r="KWN38" s="316"/>
      <c r="KWO38" s="316"/>
      <c r="KWP38" s="941"/>
      <c r="KWQ38" s="941"/>
      <c r="KWR38" s="941"/>
      <c r="KWS38" s="941"/>
      <c r="KWT38" s="266"/>
      <c r="KWU38" s="941"/>
      <c r="KWV38" s="941"/>
      <c r="KWW38" s="316"/>
      <c r="KWX38" s="316"/>
      <c r="KWY38" s="941"/>
      <c r="KWZ38" s="941"/>
      <c r="KXA38" s="941"/>
      <c r="KXB38" s="941"/>
      <c r="KXC38" s="266"/>
      <c r="KXD38" s="941"/>
      <c r="KXE38" s="941"/>
      <c r="KXF38" s="316"/>
      <c r="KXG38" s="316"/>
      <c r="KXH38" s="941"/>
      <c r="KXI38" s="941"/>
      <c r="KXJ38" s="941"/>
      <c r="KXK38" s="941"/>
      <c r="KXL38" s="266"/>
      <c r="KXM38" s="941"/>
      <c r="KXN38" s="941"/>
      <c r="KXO38" s="316"/>
      <c r="KXP38" s="316"/>
      <c r="KXQ38" s="941"/>
      <c r="KXR38" s="941"/>
      <c r="KXS38" s="941"/>
      <c r="KXT38" s="941"/>
      <c r="KXU38" s="266"/>
      <c r="KXV38" s="941"/>
      <c r="KXW38" s="941"/>
      <c r="KXX38" s="316"/>
      <c r="KXY38" s="316"/>
      <c r="KXZ38" s="941"/>
      <c r="KYA38" s="941"/>
      <c r="KYB38" s="941"/>
      <c r="KYC38" s="941"/>
      <c r="KYD38" s="266"/>
      <c r="KYE38" s="941"/>
      <c r="KYF38" s="941"/>
      <c r="KYG38" s="316"/>
      <c r="KYH38" s="316"/>
      <c r="KYI38" s="941"/>
      <c r="KYJ38" s="941"/>
      <c r="KYK38" s="941"/>
      <c r="KYL38" s="941"/>
      <c r="KYM38" s="266"/>
      <c r="KYN38" s="941"/>
      <c r="KYO38" s="941"/>
      <c r="KYP38" s="316"/>
      <c r="KYQ38" s="316"/>
      <c r="KYR38" s="941"/>
      <c r="KYS38" s="941"/>
      <c r="KYT38" s="941"/>
      <c r="KYU38" s="941"/>
      <c r="KYV38" s="266"/>
      <c r="KYW38" s="941"/>
      <c r="KYX38" s="941"/>
      <c r="KYY38" s="316"/>
      <c r="KYZ38" s="316"/>
      <c r="KZA38" s="941"/>
      <c r="KZB38" s="941"/>
      <c r="KZC38" s="941"/>
      <c r="KZD38" s="941"/>
      <c r="KZE38" s="266"/>
      <c r="KZF38" s="941"/>
      <c r="KZG38" s="941"/>
      <c r="KZH38" s="316"/>
      <c r="KZI38" s="316"/>
      <c r="KZJ38" s="941"/>
      <c r="KZK38" s="941"/>
      <c r="KZL38" s="941"/>
      <c r="KZM38" s="941"/>
      <c r="KZN38" s="266"/>
      <c r="KZO38" s="941"/>
      <c r="KZP38" s="941"/>
      <c r="KZQ38" s="316"/>
      <c r="KZR38" s="316"/>
      <c r="KZS38" s="941"/>
      <c r="KZT38" s="941"/>
      <c r="KZU38" s="941"/>
      <c r="KZV38" s="941"/>
      <c r="KZW38" s="266"/>
      <c r="KZX38" s="941"/>
      <c r="KZY38" s="941"/>
      <c r="KZZ38" s="316"/>
      <c r="LAA38" s="316"/>
      <c r="LAB38" s="941"/>
      <c r="LAC38" s="941"/>
      <c r="LAD38" s="941"/>
      <c r="LAE38" s="941"/>
      <c r="LAF38" s="266"/>
      <c r="LAG38" s="941"/>
      <c r="LAH38" s="941"/>
      <c r="LAI38" s="316"/>
      <c r="LAJ38" s="316"/>
      <c r="LAK38" s="941"/>
      <c r="LAL38" s="941"/>
      <c r="LAM38" s="941"/>
      <c r="LAN38" s="941"/>
      <c r="LAO38" s="266"/>
      <c r="LAP38" s="941"/>
      <c r="LAQ38" s="941"/>
      <c r="LAR38" s="316"/>
      <c r="LAS38" s="316"/>
      <c r="LAT38" s="941"/>
      <c r="LAU38" s="941"/>
      <c r="LAV38" s="941"/>
      <c r="LAW38" s="941"/>
      <c r="LAX38" s="266"/>
      <c r="LAY38" s="941"/>
      <c r="LAZ38" s="941"/>
      <c r="LBA38" s="316"/>
      <c r="LBB38" s="316"/>
      <c r="LBC38" s="941"/>
      <c r="LBD38" s="941"/>
      <c r="LBE38" s="941"/>
      <c r="LBF38" s="941"/>
      <c r="LBG38" s="266"/>
      <c r="LBH38" s="941"/>
      <c r="LBI38" s="941"/>
      <c r="LBJ38" s="316"/>
      <c r="LBK38" s="316"/>
      <c r="LBL38" s="941"/>
      <c r="LBM38" s="941"/>
      <c r="LBN38" s="941"/>
      <c r="LBO38" s="941"/>
      <c r="LBP38" s="266"/>
      <c r="LBQ38" s="941"/>
      <c r="LBR38" s="941"/>
      <c r="LBS38" s="316"/>
      <c r="LBT38" s="316"/>
      <c r="LBU38" s="941"/>
      <c r="LBV38" s="941"/>
      <c r="LBW38" s="941"/>
      <c r="LBX38" s="941"/>
      <c r="LBY38" s="266"/>
      <c r="LBZ38" s="941"/>
      <c r="LCA38" s="941"/>
      <c r="LCB38" s="316"/>
      <c r="LCC38" s="316"/>
      <c r="LCD38" s="941"/>
      <c r="LCE38" s="941"/>
      <c r="LCF38" s="941"/>
      <c r="LCG38" s="941"/>
      <c r="LCH38" s="266"/>
      <c r="LCI38" s="941"/>
      <c r="LCJ38" s="941"/>
      <c r="LCK38" s="316"/>
      <c r="LCL38" s="316"/>
      <c r="LCM38" s="941"/>
      <c r="LCN38" s="941"/>
      <c r="LCO38" s="941"/>
      <c r="LCP38" s="941"/>
      <c r="LCQ38" s="266"/>
      <c r="LCR38" s="941"/>
      <c r="LCS38" s="941"/>
      <c r="LCT38" s="316"/>
      <c r="LCU38" s="316"/>
      <c r="LCV38" s="941"/>
      <c r="LCW38" s="941"/>
      <c r="LCX38" s="941"/>
      <c r="LCY38" s="941"/>
      <c r="LCZ38" s="266"/>
      <c r="LDA38" s="941"/>
      <c r="LDB38" s="941"/>
      <c r="LDC38" s="316"/>
      <c r="LDD38" s="316"/>
      <c r="LDE38" s="941"/>
      <c r="LDF38" s="941"/>
      <c r="LDG38" s="941"/>
      <c r="LDH38" s="941"/>
      <c r="LDI38" s="266"/>
      <c r="LDJ38" s="941"/>
      <c r="LDK38" s="941"/>
      <c r="LDL38" s="316"/>
      <c r="LDM38" s="316"/>
      <c r="LDN38" s="941"/>
      <c r="LDO38" s="941"/>
      <c r="LDP38" s="941"/>
      <c r="LDQ38" s="941"/>
      <c r="LDR38" s="266"/>
      <c r="LDS38" s="941"/>
      <c r="LDT38" s="941"/>
      <c r="LDU38" s="316"/>
      <c r="LDV38" s="316"/>
      <c r="LDW38" s="941"/>
      <c r="LDX38" s="941"/>
      <c r="LDY38" s="941"/>
      <c r="LDZ38" s="941"/>
      <c r="LEA38" s="266"/>
      <c r="LEB38" s="941"/>
      <c r="LEC38" s="941"/>
      <c r="LED38" s="316"/>
      <c r="LEE38" s="316"/>
      <c r="LEF38" s="941"/>
      <c r="LEG38" s="941"/>
      <c r="LEH38" s="941"/>
      <c r="LEI38" s="941"/>
      <c r="LEJ38" s="266"/>
      <c r="LEK38" s="941"/>
      <c r="LEL38" s="941"/>
      <c r="LEM38" s="316"/>
      <c r="LEN38" s="316"/>
      <c r="LEO38" s="941"/>
      <c r="LEP38" s="941"/>
      <c r="LEQ38" s="941"/>
      <c r="LER38" s="941"/>
      <c r="LES38" s="266"/>
      <c r="LET38" s="941"/>
      <c r="LEU38" s="941"/>
      <c r="LEV38" s="316"/>
      <c r="LEW38" s="316"/>
      <c r="LEX38" s="941"/>
      <c r="LEY38" s="941"/>
      <c r="LEZ38" s="941"/>
      <c r="LFA38" s="941"/>
      <c r="LFB38" s="266"/>
      <c r="LFC38" s="941"/>
      <c r="LFD38" s="941"/>
      <c r="LFE38" s="316"/>
      <c r="LFF38" s="316"/>
      <c r="LFG38" s="941"/>
      <c r="LFH38" s="941"/>
      <c r="LFI38" s="941"/>
      <c r="LFJ38" s="941"/>
      <c r="LFK38" s="266"/>
      <c r="LFL38" s="941"/>
      <c r="LFM38" s="941"/>
      <c r="LFN38" s="316"/>
      <c r="LFO38" s="316"/>
      <c r="LFP38" s="941"/>
      <c r="LFQ38" s="941"/>
      <c r="LFR38" s="941"/>
      <c r="LFS38" s="941"/>
      <c r="LFT38" s="266"/>
      <c r="LFU38" s="941"/>
      <c r="LFV38" s="941"/>
      <c r="LFW38" s="316"/>
      <c r="LFX38" s="316"/>
      <c r="LFY38" s="941"/>
      <c r="LFZ38" s="941"/>
      <c r="LGA38" s="941"/>
      <c r="LGB38" s="941"/>
      <c r="LGC38" s="266"/>
      <c r="LGD38" s="941"/>
      <c r="LGE38" s="941"/>
      <c r="LGF38" s="316"/>
      <c r="LGG38" s="316"/>
      <c r="LGH38" s="941"/>
      <c r="LGI38" s="941"/>
      <c r="LGJ38" s="941"/>
      <c r="LGK38" s="941"/>
      <c r="LGL38" s="266"/>
      <c r="LGM38" s="941"/>
      <c r="LGN38" s="941"/>
      <c r="LGO38" s="316"/>
      <c r="LGP38" s="316"/>
      <c r="LGQ38" s="941"/>
      <c r="LGR38" s="941"/>
      <c r="LGS38" s="941"/>
      <c r="LGT38" s="941"/>
      <c r="LGU38" s="266"/>
      <c r="LGV38" s="941"/>
      <c r="LGW38" s="941"/>
      <c r="LGX38" s="316"/>
      <c r="LGY38" s="316"/>
      <c r="LGZ38" s="941"/>
      <c r="LHA38" s="941"/>
      <c r="LHB38" s="941"/>
      <c r="LHC38" s="941"/>
      <c r="LHD38" s="266"/>
      <c r="LHE38" s="941"/>
      <c r="LHF38" s="941"/>
      <c r="LHG38" s="316"/>
      <c r="LHH38" s="316"/>
      <c r="LHI38" s="941"/>
      <c r="LHJ38" s="941"/>
      <c r="LHK38" s="941"/>
      <c r="LHL38" s="941"/>
      <c r="LHM38" s="266"/>
      <c r="LHN38" s="941"/>
      <c r="LHO38" s="941"/>
      <c r="LHP38" s="316"/>
      <c r="LHQ38" s="316"/>
      <c r="LHR38" s="941"/>
      <c r="LHS38" s="941"/>
      <c r="LHT38" s="941"/>
      <c r="LHU38" s="941"/>
      <c r="LHV38" s="266"/>
      <c r="LHW38" s="941"/>
      <c r="LHX38" s="941"/>
      <c r="LHY38" s="316"/>
      <c r="LHZ38" s="316"/>
      <c r="LIA38" s="941"/>
      <c r="LIB38" s="941"/>
      <c r="LIC38" s="941"/>
      <c r="LID38" s="941"/>
      <c r="LIE38" s="266"/>
      <c r="LIF38" s="941"/>
      <c r="LIG38" s="941"/>
      <c r="LIH38" s="316"/>
      <c r="LII38" s="316"/>
      <c r="LIJ38" s="941"/>
      <c r="LIK38" s="941"/>
      <c r="LIL38" s="941"/>
      <c r="LIM38" s="941"/>
      <c r="LIN38" s="266"/>
      <c r="LIO38" s="941"/>
      <c r="LIP38" s="941"/>
      <c r="LIQ38" s="316"/>
      <c r="LIR38" s="316"/>
      <c r="LIS38" s="941"/>
      <c r="LIT38" s="941"/>
      <c r="LIU38" s="941"/>
      <c r="LIV38" s="941"/>
      <c r="LIW38" s="266"/>
      <c r="LIX38" s="941"/>
      <c r="LIY38" s="941"/>
      <c r="LIZ38" s="316"/>
      <c r="LJA38" s="316"/>
      <c r="LJB38" s="941"/>
      <c r="LJC38" s="941"/>
      <c r="LJD38" s="941"/>
      <c r="LJE38" s="941"/>
      <c r="LJF38" s="266"/>
      <c r="LJG38" s="941"/>
      <c r="LJH38" s="941"/>
      <c r="LJI38" s="316"/>
      <c r="LJJ38" s="316"/>
      <c r="LJK38" s="941"/>
      <c r="LJL38" s="941"/>
      <c r="LJM38" s="941"/>
      <c r="LJN38" s="941"/>
      <c r="LJO38" s="266"/>
      <c r="LJP38" s="941"/>
      <c r="LJQ38" s="941"/>
      <c r="LJR38" s="316"/>
      <c r="LJS38" s="316"/>
      <c r="LJT38" s="941"/>
      <c r="LJU38" s="941"/>
      <c r="LJV38" s="941"/>
      <c r="LJW38" s="941"/>
      <c r="LJX38" s="266"/>
      <c r="LJY38" s="941"/>
      <c r="LJZ38" s="941"/>
      <c r="LKA38" s="316"/>
      <c r="LKB38" s="316"/>
      <c r="LKC38" s="941"/>
      <c r="LKD38" s="941"/>
      <c r="LKE38" s="941"/>
      <c r="LKF38" s="941"/>
      <c r="LKG38" s="266"/>
      <c r="LKH38" s="941"/>
      <c r="LKI38" s="941"/>
      <c r="LKJ38" s="316"/>
      <c r="LKK38" s="316"/>
      <c r="LKL38" s="941"/>
      <c r="LKM38" s="941"/>
      <c r="LKN38" s="941"/>
      <c r="LKO38" s="941"/>
      <c r="LKP38" s="266"/>
      <c r="LKQ38" s="941"/>
      <c r="LKR38" s="941"/>
      <c r="LKS38" s="316"/>
      <c r="LKT38" s="316"/>
      <c r="LKU38" s="941"/>
      <c r="LKV38" s="941"/>
      <c r="LKW38" s="941"/>
      <c r="LKX38" s="941"/>
      <c r="LKY38" s="266"/>
      <c r="LKZ38" s="941"/>
      <c r="LLA38" s="941"/>
      <c r="LLB38" s="316"/>
      <c r="LLC38" s="316"/>
      <c r="LLD38" s="941"/>
      <c r="LLE38" s="941"/>
      <c r="LLF38" s="941"/>
      <c r="LLG38" s="941"/>
      <c r="LLH38" s="266"/>
      <c r="LLI38" s="941"/>
      <c r="LLJ38" s="941"/>
      <c r="LLK38" s="316"/>
      <c r="LLL38" s="316"/>
      <c r="LLM38" s="941"/>
      <c r="LLN38" s="941"/>
      <c r="LLO38" s="941"/>
      <c r="LLP38" s="941"/>
      <c r="LLQ38" s="266"/>
      <c r="LLR38" s="941"/>
      <c r="LLS38" s="941"/>
      <c r="LLT38" s="316"/>
      <c r="LLU38" s="316"/>
      <c r="LLV38" s="941"/>
      <c r="LLW38" s="941"/>
      <c r="LLX38" s="941"/>
      <c r="LLY38" s="941"/>
      <c r="LLZ38" s="266"/>
      <c r="LMA38" s="941"/>
      <c r="LMB38" s="941"/>
      <c r="LMC38" s="316"/>
      <c r="LMD38" s="316"/>
      <c r="LME38" s="941"/>
      <c r="LMF38" s="941"/>
      <c r="LMG38" s="941"/>
      <c r="LMH38" s="941"/>
      <c r="LMI38" s="266"/>
      <c r="LMJ38" s="941"/>
      <c r="LMK38" s="941"/>
      <c r="LML38" s="316"/>
      <c r="LMM38" s="316"/>
      <c r="LMN38" s="941"/>
      <c r="LMO38" s="941"/>
      <c r="LMP38" s="941"/>
      <c r="LMQ38" s="941"/>
      <c r="LMR38" s="266"/>
      <c r="LMS38" s="941"/>
      <c r="LMT38" s="941"/>
      <c r="LMU38" s="316"/>
      <c r="LMV38" s="316"/>
      <c r="LMW38" s="941"/>
      <c r="LMX38" s="941"/>
      <c r="LMY38" s="941"/>
      <c r="LMZ38" s="941"/>
      <c r="LNA38" s="266"/>
      <c r="LNB38" s="941"/>
      <c r="LNC38" s="941"/>
      <c r="LND38" s="316"/>
      <c r="LNE38" s="316"/>
      <c r="LNF38" s="941"/>
      <c r="LNG38" s="941"/>
      <c r="LNH38" s="941"/>
      <c r="LNI38" s="941"/>
      <c r="LNJ38" s="266"/>
      <c r="LNK38" s="941"/>
      <c r="LNL38" s="941"/>
      <c r="LNM38" s="316"/>
      <c r="LNN38" s="316"/>
      <c r="LNO38" s="941"/>
      <c r="LNP38" s="941"/>
      <c r="LNQ38" s="941"/>
      <c r="LNR38" s="941"/>
      <c r="LNS38" s="266"/>
      <c r="LNT38" s="941"/>
      <c r="LNU38" s="941"/>
      <c r="LNV38" s="316"/>
      <c r="LNW38" s="316"/>
      <c r="LNX38" s="941"/>
      <c r="LNY38" s="941"/>
      <c r="LNZ38" s="941"/>
      <c r="LOA38" s="941"/>
      <c r="LOB38" s="266"/>
      <c r="LOC38" s="941"/>
      <c r="LOD38" s="941"/>
      <c r="LOE38" s="316"/>
      <c r="LOF38" s="316"/>
      <c r="LOG38" s="941"/>
      <c r="LOH38" s="941"/>
      <c r="LOI38" s="941"/>
      <c r="LOJ38" s="941"/>
      <c r="LOK38" s="266"/>
      <c r="LOL38" s="941"/>
      <c r="LOM38" s="941"/>
      <c r="LON38" s="316"/>
      <c r="LOO38" s="316"/>
      <c r="LOP38" s="941"/>
      <c r="LOQ38" s="941"/>
      <c r="LOR38" s="941"/>
      <c r="LOS38" s="941"/>
      <c r="LOT38" s="266"/>
      <c r="LOU38" s="941"/>
      <c r="LOV38" s="941"/>
      <c r="LOW38" s="316"/>
      <c r="LOX38" s="316"/>
      <c r="LOY38" s="941"/>
      <c r="LOZ38" s="941"/>
      <c r="LPA38" s="941"/>
      <c r="LPB38" s="941"/>
      <c r="LPC38" s="266"/>
      <c r="LPD38" s="941"/>
      <c r="LPE38" s="941"/>
      <c r="LPF38" s="316"/>
      <c r="LPG38" s="316"/>
      <c r="LPH38" s="941"/>
      <c r="LPI38" s="941"/>
      <c r="LPJ38" s="941"/>
      <c r="LPK38" s="941"/>
      <c r="LPL38" s="266"/>
      <c r="LPM38" s="941"/>
      <c r="LPN38" s="941"/>
      <c r="LPO38" s="316"/>
      <c r="LPP38" s="316"/>
      <c r="LPQ38" s="941"/>
      <c r="LPR38" s="941"/>
      <c r="LPS38" s="941"/>
      <c r="LPT38" s="941"/>
      <c r="LPU38" s="266"/>
      <c r="LPV38" s="941"/>
      <c r="LPW38" s="941"/>
      <c r="LPX38" s="316"/>
      <c r="LPY38" s="316"/>
      <c r="LPZ38" s="941"/>
      <c r="LQA38" s="941"/>
      <c r="LQB38" s="941"/>
      <c r="LQC38" s="941"/>
      <c r="LQD38" s="266"/>
      <c r="LQE38" s="941"/>
      <c r="LQF38" s="941"/>
      <c r="LQG38" s="316"/>
      <c r="LQH38" s="316"/>
      <c r="LQI38" s="941"/>
      <c r="LQJ38" s="941"/>
      <c r="LQK38" s="941"/>
      <c r="LQL38" s="941"/>
      <c r="LQM38" s="266"/>
      <c r="LQN38" s="941"/>
      <c r="LQO38" s="941"/>
      <c r="LQP38" s="316"/>
      <c r="LQQ38" s="316"/>
      <c r="LQR38" s="941"/>
      <c r="LQS38" s="941"/>
      <c r="LQT38" s="941"/>
      <c r="LQU38" s="941"/>
      <c r="LQV38" s="266"/>
      <c r="LQW38" s="941"/>
      <c r="LQX38" s="941"/>
      <c r="LQY38" s="316"/>
      <c r="LQZ38" s="316"/>
      <c r="LRA38" s="941"/>
      <c r="LRB38" s="941"/>
      <c r="LRC38" s="941"/>
      <c r="LRD38" s="941"/>
      <c r="LRE38" s="266"/>
      <c r="LRF38" s="941"/>
      <c r="LRG38" s="941"/>
      <c r="LRH38" s="316"/>
      <c r="LRI38" s="316"/>
      <c r="LRJ38" s="941"/>
      <c r="LRK38" s="941"/>
      <c r="LRL38" s="941"/>
      <c r="LRM38" s="941"/>
      <c r="LRN38" s="266"/>
      <c r="LRO38" s="941"/>
      <c r="LRP38" s="941"/>
      <c r="LRQ38" s="316"/>
      <c r="LRR38" s="316"/>
      <c r="LRS38" s="941"/>
      <c r="LRT38" s="941"/>
      <c r="LRU38" s="941"/>
      <c r="LRV38" s="941"/>
      <c r="LRW38" s="266"/>
      <c r="LRX38" s="941"/>
      <c r="LRY38" s="941"/>
      <c r="LRZ38" s="316"/>
      <c r="LSA38" s="316"/>
      <c r="LSB38" s="941"/>
      <c r="LSC38" s="941"/>
      <c r="LSD38" s="941"/>
      <c r="LSE38" s="941"/>
      <c r="LSF38" s="266"/>
      <c r="LSG38" s="941"/>
      <c r="LSH38" s="941"/>
      <c r="LSI38" s="316"/>
      <c r="LSJ38" s="316"/>
      <c r="LSK38" s="941"/>
      <c r="LSL38" s="941"/>
      <c r="LSM38" s="941"/>
      <c r="LSN38" s="941"/>
      <c r="LSO38" s="266"/>
      <c r="LSP38" s="941"/>
      <c r="LSQ38" s="941"/>
      <c r="LSR38" s="316"/>
      <c r="LSS38" s="316"/>
      <c r="LST38" s="941"/>
      <c r="LSU38" s="941"/>
      <c r="LSV38" s="941"/>
      <c r="LSW38" s="941"/>
      <c r="LSX38" s="266"/>
      <c r="LSY38" s="941"/>
      <c r="LSZ38" s="941"/>
      <c r="LTA38" s="316"/>
      <c r="LTB38" s="316"/>
      <c r="LTC38" s="941"/>
      <c r="LTD38" s="941"/>
      <c r="LTE38" s="941"/>
      <c r="LTF38" s="941"/>
      <c r="LTG38" s="266"/>
      <c r="LTH38" s="941"/>
      <c r="LTI38" s="941"/>
      <c r="LTJ38" s="316"/>
      <c r="LTK38" s="316"/>
      <c r="LTL38" s="941"/>
      <c r="LTM38" s="941"/>
      <c r="LTN38" s="941"/>
      <c r="LTO38" s="941"/>
      <c r="LTP38" s="266"/>
      <c r="LTQ38" s="941"/>
      <c r="LTR38" s="941"/>
      <c r="LTS38" s="316"/>
      <c r="LTT38" s="316"/>
      <c r="LTU38" s="941"/>
      <c r="LTV38" s="941"/>
      <c r="LTW38" s="941"/>
      <c r="LTX38" s="941"/>
      <c r="LTY38" s="266"/>
      <c r="LTZ38" s="941"/>
      <c r="LUA38" s="941"/>
      <c r="LUB38" s="316"/>
      <c r="LUC38" s="316"/>
      <c r="LUD38" s="941"/>
      <c r="LUE38" s="941"/>
      <c r="LUF38" s="941"/>
      <c r="LUG38" s="941"/>
      <c r="LUH38" s="266"/>
      <c r="LUI38" s="941"/>
      <c r="LUJ38" s="941"/>
      <c r="LUK38" s="316"/>
      <c r="LUL38" s="316"/>
      <c r="LUM38" s="941"/>
      <c r="LUN38" s="941"/>
      <c r="LUO38" s="941"/>
      <c r="LUP38" s="941"/>
      <c r="LUQ38" s="266"/>
      <c r="LUR38" s="941"/>
      <c r="LUS38" s="941"/>
      <c r="LUT38" s="316"/>
      <c r="LUU38" s="316"/>
      <c r="LUV38" s="941"/>
      <c r="LUW38" s="941"/>
      <c r="LUX38" s="941"/>
      <c r="LUY38" s="941"/>
      <c r="LUZ38" s="266"/>
      <c r="LVA38" s="941"/>
      <c r="LVB38" s="941"/>
      <c r="LVC38" s="316"/>
      <c r="LVD38" s="316"/>
      <c r="LVE38" s="941"/>
      <c r="LVF38" s="941"/>
      <c r="LVG38" s="941"/>
      <c r="LVH38" s="941"/>
      <c r="LVI38" s="266"/>
      <c r="LVJ38" s="941"/>
      <c r="LVK38" s="941"/>
      <c r="LVL38" s="316"/>
      <c r="LVM38" s="316"/>
      <c r="LVN38" s="941"/>
      <c r="LVO38" s="941"/>
      <c r="LVP38" s="941"/>
      <c r="LVQ38" s="941"/>
      <c r="LVR38" s="266"/>
      <c r="LVS38" s="941"/>
      <c r="LVT38" s="941"/>
      <c r="LVU38" s="316"/>
      <c r="LVV38" s="316"/>
      <c r="LVW38" s="941"/>
      <c r="LVX38" s="941"/>
      <c r="LVY38" s="941"/>
      <c r="LVZ38" s="941"/>
      <c r="LWA38" s="266"/>
      <c r="LWB38" s="941"/>
      <c r="LWC38" s="941"/>
      <c r="LWD38" s="316"/>
      <c r="LWE38" s="316"/>
      <c r="LWF38" s="941"/>
      <c r="LWG38" s="941"/>
      <c r="LWH38" s="941"/>
      <c r="LWI38" s="941"/>
      <c r="LWJ38" s="266"/>
      <c r="LWK38" s="941"/>
      <c r="LWL38" s="941"/>
      <c r="LWM38" s="316"/>
      <c r="LWN38" s="316"/>
      <c r="LWO38" s="941"/>
      <c r="LWP38" s="941"/>
      <c r="LWQ38" s="941"/>
      <c r="LWR38" s="941"/>
      <c r="LWS38" s="266"/>
      <c r="LWT38" s="941"/>
      <c r="LWU38" s="941"/>
      <c r="LWV38" s="316"/>
      <c r="LWW38" s="316"/>
      <c r="LWX38" s="941"/>
      <c r="LWY38" s="941"/>
      <c r="LWZ38" s="941"/>
      <c r="LXA38" s="941"/>
      <c r="LXB38" s="266"/>
      <c r="LXC38" s="941"/>
      <c r="LXD38" s="941"/>
      <c r="LXE38" s="316"/>
      <c r="LXF38" s="316"/>
      <c r="LXG38" s="941"/>
      <c r="LXH38" s="941"/>
      <c r="LXI38" s="941"/>
      <c r="LXJ38" s="941"/>
      <c r="LXK38" s="266"/>
      <c r="LXL38" s="941"/>
      <c r="LXM38" s="941"/>
      <c r="LXN38" s="316"/>
      <c r="LXO38" s="316"/>
      <c r="LXP38" s="941"/>
      <c r="LXQ38" s="941"/>
      <c r="LXR38" s="941"/>
      <c r="LXS38" s="941"/>
      <c r="LXT38" s="266"/>
      <c r="LXU38" s="941"/>
      <c r="LXV38" s="941"/>
      <c r="LXW38" s="316"/>
      <c r="LXX38" s="316"/>
      <c r="LXY38" s="941"/>
      <c r="LXZ38" s="941"/>
      <c r="LYA38" s="941"/>
      <c r="LYB38" s="941"/>
      <c r="LYC38" s="266"/>
      <c r="LYD38" s="941"/>
      <c r="LYE38" s="941"/>
      <c r="LYF38" s="316"/>
      <c r="LYG38" s="316"/>
      <c r="LYH38" s="941"/>
      <c r="LYI38" s="941"/>
      <c r="LYJ38" s="941"/>
      <c r="LYK38" s="941"/>
      <c r="LYL38" s="266"/>
      <c r="LYM38" s="941"/>
      <c r="LYN38" s="941"/>
      <c r="LYO38" s="316"/>
      <c r="LYP38" s="316"/>
      <c r="LYQ38" s="941"/>
      <c r="LYR38" s="941"/>
      <c r="LYS38" s="941"/>
      <c r="LYT38" s="941"/>
      <c r="LYU38" s="266"/>
      <c r="LYV38" s="941"/>
      <c r="LYW38" s="941"/>
      <c r="LYX38" s="316"/>
      <c r="LYY38" s="316"/>
      <c r="LYZ38" s="941"/>
      <c r="LZA38" s="941"/>
      <c r="LZB38" s="941"/>
      <c r="LZC38" s="941"/>
      <c r="LZD38" s="266"/>
      <c r="LZE38" s="941"/>
      <c r="LZF38" s="941"/>
      <c r="LZG38" s="316"/>
      <c r="LZH38" s="316"/>
      <c r="LZI38" s="941"/>
      <c r="LZJ38" s="941"/>
      <c r="LZK38" s="941"/>
      <c r="LZL38" s="941"/>
      <c r="LZM38" s="266"/>
      <c r="LZN38" s="941"/>
      <c r="LZO38" s="941"/>
      <c r="LZP38" s="316"/>
      <c r="LZQ38" s="316"/>
      <c r="LZR38" s="941"/>
      <c r="LZS38" s="941"/>
      <c r="LZT38" s="941"/>
      <c r="LZU38" s="941"/>
      <c r="LZV38" s="266"/>
      <c r="LZW38" s="941"/>
      <c r="LZX38" s="941"/>
      <c r="LZY38" s="316"/>
      <c r="LZZ38" s="316"/>
      <c r="MAA38" s="941"/>
      <c r="MAB38" s="941"/>
      <c r="MAC38" s="941"/>
      <c r="MAD38" s="941"/>
      <c r="MAE38" s="266"/>
      <c r="MAF38" s="941"/>
      <c r="MAG38" s="941"/>
      <c r="MAH38" s="316"/>
      <c r="MAI38" s="316"/>
      <c r="MAJ38" s="941"/>
      <c r="MAK38" s="941"/>
      <c r="MAL38" s="941"/>
      <c r="MAM38" s="941"/>
      <c r="MAN38" s="266"/>
      <c r="MAO38" s="941"/>
      <c r="MAP38" s="941"/>
      <c r="MAQ38" s="316"/>
      <c r="MAR38" s="316"/>
      <c r="MAS38" s="941"/>
      <c r="MAT38" s="941"/>
      <c r="MAU38" s="941"/>
      <c r="MAV38" s="941"/>
      <c r="MAW38" s="266"/>
      <c r="MAX38" s="941"/>
      <c r="MAY38" s="941"/>
      <c r="MAZ38" s="316"/>
      <c r="MBA38" s="316"/>
      <c r="MBB38" s="941"/>
      <c r="MBC38" s="941"/>
      <c r="MBD38" s="941"/>
      <c r="MBE38" s="941"/>
      <c r="MBF38" s="266"/>
      <c r="MBG38" s="941"/>
      <c r="MBH38" s="941"/>
      <c r="MBI38" s="316"/>
      <c r="MBJ38" s="316"/>
      <c r="MBK38" s="941"/>
      <c r="MBL38" s="941"/>
      <c r="MBM38" s="941"/>
      <c r="MBN38" s="941"/>
      <c r="MBO38" s="266"/>
      <c r="MBP38" s="941"/>
      <c r="MBQ38" s="941"/>
      <c r="MBR38" s="316"/>
      <c r="MBS38" s="316"/>
      <c r="MBT38" s="941"/>
      <c r="MBU38" s="941"/>
      <c r="MBV38" s="941"/>
      <c r="MBW38" s="941"/>
      <c r="MBX38" s="266"/>
      <c r="MBY38" s="941"/>
      <c r="MBZ38" s="941"/>
      <c r="MCA38" s="316"/>
      <c r="MCB38" s="316"/>
      <c r="MCC38" s="941"/>
      <c r="MCD38" s="941"/>
      <c r="MCE38" s="941"/>
      <c r="MCF38" s="941"/>
      <c r="MCG38" s="266"/>
      <c r="MCH38" s="941"/>
      <c r="MCI38" s="941"/>
      <c r="MCJ38" s="316"/>
      <c r="MCK38" s="316"/>
      <c r="MCL38" s="941"/>
      <c r="MCM38" s="941"/>
      <c r="MCN38" s="941"/>
      <c r="MCO38" s="941"/>
      <c r="MCP38" s="266"/>
      <c r="MCQ38" s="941"/>
      <c r="MCR38" s="941"/>
      <c r="MCS38" s="316"/>
      <c r="MCT38" s="316"/>
      <c r="MCU38" s="941"/>
      <c r="MCV38" s="941"/>
      <c r="MCW38" s="941"/>
      <c r="MCX38" s="941"/>
      <c r="MCY38" s="266"/>
      <c r="MCZ38" s="941"/>
      <c r="MDA38" s="941"/>
      <c r="MDB38" s="316"/>
      <c r="MDC38" s="316"/>
      <c r="MDD38" s="941"/>
      <c r="MDE38" s="941"/>
      <c r="MDF38" s="941"/>
      <c r="MDG38" s="941"/>
      <c r="MDH38" s="266"/>
      <c r="MDI38" s="941"/>
      <c r="MDJ38" s="941"/>
      <c r="MDK38" s="316"/>
      <c r="MDL38" s="316"/>
      <c r="MDM38" s="941"/>
      <c r="MDN38" s="941"/>
      <c r="MDO38" s="941"/>
      <c r="MDP38" s="941"/>
      <c r="MDQ38" s="266"/>
      <c r="MDR38" s="941"/>
      <c r="MDS38" s="941"/>
      <c r="MDT38" s="316"/>
      <c r="MDU38" s="316"/>
      <c r="MDV38" s="941"/>
      <c r="MDW38" s="941"/>
      <c r="MDX38" s="941"/>
      <c r="MDY38" s="941"/>
      <c r="MDZ38" s="266"/>
      <c r="MEA38" s="941"/>
      <c r="MEB38" s="941"/>
      <c r="MEC38" s="316"/>
      <c r="MED38" s="316"/>
      <c r="MEE38" s="941"/>
      <c r="MEF38" s="941"/>
      <c r="MEG38" s="941"/>
      <c r="MEH38" s="941"/>
      <c r="MEI38" s="266"/>
      <c r="MEJ38" s="941"/>
      <c r="MEK38" s="941"/>
      <c r="MEL38" s="316"/>
      <c r="MEM38" s="316"/>
      <c r="MEN38" s="941"/>
      <c r="MEO38" s="941"/>
      <c r="MEP38" s="941"/>
      <c r="MEQ38" s="941"/>
      <c r="MER38" s="266"/>
      <c r="MES38" s="941"/>
      <c r="MET38" s="941"/>
      <c r="MEU38" s="316"/>
      <c r="MEV38" s="316"/>
      <c r="MEW38" s="941"/>
      <c r="MEX38" s="941"/>
      <c r="MEY38" s="941"/>
      <c r="MEZ38" s="941"/>
      <c r="MFA38" s="266"/>
      <c r="MFB38" s="941"/>
      <c r="MFC38" s="941"/>
      <c r="MFD38" s="316"/>
      <c r="MFE38" s="316"/>
      <c r="MFF38" s="941"/>
      <c r="MFG38" s="941"/>
      <c r="MFH38" s="941"/>
      <c r="MFI38" s="941"/>
      <c r="MFJ38" s="266"/>
      <c r="MFK38" s="941"/>
      <c r="MFL38" s="941"/>
      <c r="MFM38" s="316"/>
      <c r="MFN38" s="316"/>
      <c r="MFO38" s="941"/>
      <c r="MFP38" s="941"/>
      <c r="MFQ38" s="941"/>
      <c r="MFR38" s="941"/>
      <c r="MFS38" s="266"/>
      <c r="MFT38" s="941"/>
      <c r="MFU38" s="941"/>
      <c r="MFV38" s="316"/>
      <c r="MFW38" s="316"/>
      <c r="MFX38" s="941"/>
      <c r="MFY38" s="941"/>
      <c r="MFZ38" s="941"/>
      <c r="MGA38" s="941"/>
      <c r="MGB38" s="266"/>
      <c r="MGC38" s="941"/>
      <c r="MGD38" s="941"/>
      <c r="MGE38" s="316"/>
      <c r="MGF38" s="316"/>
      <c r="MGG38" s="941"/>
      <c r="MGH38" s="941"/>
      <c r="MGI38" s="941"/>
      <c r="MGJ38" s="941"/>
      <c r="MGK38" s="266"/>
      <c r="MGL38" s="941"/>
      <c r="MGM38" s="941"/>
      <c r="MGN38" s="316"/>
      <c r="MGO38" s="316"/>
      <c r="MGP38" s="941"/>
      <c r="MGQ38" s="941"/>
      <c r="MGR38" s="941"/>
      <c r="MGS38" s="941"/>
      <c r="MGT38" s="266"/>
      <c r="MGU38" s="941"/>
      <c r="MGV38" s="941"/>
      <c r="MGW38" s="316"/>
      <c r="MGX38" s="316"/>
      <c r="MGY38" s="941"/>
      <c r="MGZ38" s="941"/>
      <c r="MHA38" s="941"/>
      <c r="MHB38" s="941"/>
      <c r="MHC38" s="266"/>
      <c r="MHD38" s="941"/>
      <c r="MHE38" s="941"/>
      <c r="MHF38" s="316"/>
      <c r="MHG38" s="316"/>
      <c r="MHH38" s="941"/>
      <c r="MHI38" s="941"/>
      <c r="MHJ38" s="941"/>
      <c r="MHK38" s="941"/>
      <c r="MHL38" s="266"/>
      <c r="MHM38" s="941"/>
      <c r="MHN38" s="941"/>
      <c r="MHO38" s="316"/>
      <c r="MHP38" s="316"/>
      <c r="MHQ38" s="941"/>
      <c r="MHR38" s="941"/>
      <c r="MHS38" s="941"/>
      <c r="MHT38" s="941"/>
      <c r="MHU38" s="266"/>
      <c r="MHV38" s="941"/>
      <c r="MHW38" s="941"/>
      <c r="MHX38" s="316"/>
      <c r="MHY38" s="316"/>
      <c r="MHZ38" s="941"/>
      <c r="MIA38" s="941"/>
      <c r="MIB38" s="941"/>
      <c r="MIC38" s="941"/>
      <c r="MID38" s="266"/>
      <c r="MIE38" s="941"/>
      <c r="MIF38" s="941"/>
      <c r="MIG38" s="316"/>
      <c r="MIH38" s="316"/>
      <c r="MII38" s="941"/>
      <c r="MIJ38" s="941"/>
      <c r="MIK38" s="941"/>
      <c r="MIL38" s="941"/>
      <c r="MIM38" s="266"/>
      <c r="MIN38" s="941"/>
      <c r="MIO38" s="941"/>
      <c r="MIP38" s="316"/>
      <c r="MIQ38" s="316"/>
      <c r="MIR38" s="941"/>
      <c r="MIS38" s="941"/>
      <c r="MIT38" s="941"/>
      <c r="MIU38" s="941"/>
      <c r="MIV38" s="266"/>
      <c r="MIW38" s="941"/>
      <c r="MIX38" s="941"/>
      <c r="MIY38" s="316"/>
      <c r="MIZ38" s="316"/>
      <c r="MJA38" s="941"/>
      <c r="MJB38" s="941"/>
      <c r="MJC38" s="941"/>
      <c r="MJD38" s="941"/>
      <c r="MJE38" s="266"/>
      <c r="MJF38" s="941"/>
      <c r="MJG38" s="941"/>
      <c r="MJH38" s="316"/>
      <c r="MJI38" s="316"/>
      <c r="MJJ38" s="941"/>
      <c r="MJK38" s="941"/>
      <c r="MJL38" s="941"/>
      <c r="MJM38" s="941"/>
      <c r="MJN38" s="266"/>
      <c r="MJO38" s="941"/>
      <c r="MJP38" s="941"/>
      <c r="MJQ38" s="316"/>
      <c r="MJR38" s="316"/>
      <c r="MJS38" s="941"/>
      <c r="MJT38" s="941"/>
      <c r="MJU38" s="941"/>
      <c r="MJV38" s="941"/>
      <c r="MJW38" s="266"/>
      <c r="MJX38" s="941"/>
      <c r="MJY38" s="941"/>
      <c r="MJZ38" s="316"/>
      <c r="MKA38" s="316"/>
      <c r="MKB38" s="941"/>
      <c r="MKC38" s="941"/>
      <c r="MKD38" s="941"/>
      <c r="MKE38" s="941"/>
      <c r="MKF38" s="266"/>
      <c r="MKG38" s="941"/>
      <c r="MKH38" s="941"/>
      <c r="MKI38" s="316"/>
      <c r="MKJ38" s="316"/>
      <c r="MKK38" s="941"/>
      <c r="MKL38" s="941"/>
      <c r="MKM38" s="941"/>
      <c r="MKN38" s="941"/>
      <c r="MKO38" s="266"/>
      <c r="MKP38" s="941"/>
      <c r="MKQ38" s="941"/>
      <c r="MKR38" s="316"/>
      <c r="MKS38" s="316"/>
      <c r="MKT38" s="941"/>
      <c r="MKU38" s="941"/>
      <c r="MKV38" s="941"/>
      <c r="MKW38" s="941"/>
      <c r="MKX38" s="266"/>
      <c r="MKY38" s="941"/>
      <c r="MKZ38" s="941"/>
      <c r="MLA38" s="316"/>
      <c r="MLB38" s="316"/>
      <c r="MLC38" s="941"/>
      <c r="MLD38" s="941"/>
      <c r="MLE38" s="941"/>
      <c r="MLF38" s="941"/>
      <c r="MLG38" s="266"/>
      <c r="MLH38" s="941"/>
      <c r="MLI38" s="941"/>
      <c r="MLJ38" s="316"/>
      <c r="MLK38" s="316"/>
      <c r="MLL38" s="941"/>
      <c r="MLM38" s="941"/>
      <c r="MLN38" s="941"/>
      <c r="MLO38" s="941"/>
      <c r="MLP38" s="266"/>
      <c r="MLQ38" s="941"/>
      <c r="MLR38" s="941"/>
      <c r="MLS38" s="316"/>
      <c r="MLT38" s="316"/>
      <c r="MLU38" s="941"/>
      <c r="MLV38" s="941"/>
      <c r="MLW38" s="941"/>
      <c r="MLX38" s="941"/>
      <c r="MLY38" s="266"/>
      <c r="MLZ38" s="941"/>
      <c r="MMA38" s="941"/>
      <c r="MMB38" s="316"/>
      <c r="MMC38" s="316"/>
      <c r="MMD38" s="941"/>
      <c r="MME38" s="941"/>
      <c r="MMF38" s="941"/>
      <c r="MMG38" s="941"/>
      <c r="MMH38" s="266"/>
      <c r="MMI38" s="941"/>
      <c r="MMJ38" s="941"/>
      <c r="MMK38" s="316"/>
      <c r="MML38" s="316"/>
      <c r="MMM38" s="941"/>
      <c r="MMN38" s="941"/>
      <c r="MMO38" s="941"/>
      <c r="MMP38" s="941"/>
      <c r="MMQ38" s="266"/>
      <c r="MMR38" s="941"/>
      <c r="MMS38" s="941"/>
      <c r="MMT38" s="316"/>
      <c r="MMU38" s="316"/>
      <c r="MMV38" s="941"/>
      <c r="MMW38" s="941"/>
      <c r="MMX38" s="941"/>
      <c r="MMY38" s="941"/>
      <c r="MMZ38" s="266"/>
      <c r="MNA38" s="941"/>
      <c r="MNB38" s="941"/>
      <c r="MNC38" s="316"/>
      <c r="MND38" s="316"/>
      <c r="MNE38" s="941"/>
      <c r="MNF38" s="941"/>
      <c r="MNG38" s="941"/>
      <c r="MNH38" s="941"/>
      <c r="MNI38" s="266"/>
      <c r="MNJ38" s="941"/>
      <c r="MNK38" s="941"/>
      <c r="MNL38" s="316"/>
      <c r="MNM38" s="316"/>
      <c r="MNN38" s="941"/>
      <c r="MNO38" s="941"/>
      <c r="MNP38" s="941"/>
      <c r="MNQ38" s="941"/>
      <c r="MNR38" s="266"/>
      <c r="MNS38" s="941"/>
      <c r="MNT38" s="941"/>
      <c r="MNU38" s="316"/>
      <c r="MNV38" s="316"/>
      <c r="MNW38" s="941"/>
      <c r="MNX38" s="941"/>
      <c r="MNY38" s="941"/>
      <c r="MNZ38" s="941"/>
      <c r="MOA38" s="266"/>
      <c r="MOB38" s="941"/>
      <c r="MOC38" s="941"/>
      <c r="MOD38" s="316"/>
      <c r="MOE38" s="316"/>
      <c r="MOF38" s="941"/>
      <c r="MOG38" s="941"/>
      <c r="MOH38" s="941"/>
      <c r="MOI38" s="941"/>
      <c r="MOJ38" s="266"/>
      <c r="MOK38" s="941"/>
      <c r="MOL38" s="941"/>
      <c r="MOM38" s="316"/>
      <c r="MON38" s="316"/>
      <c r="MOO38" s="941"/>
      <c r="MOP38" s="941"/>
      <c r="MOQ38" s="941"/>
      <c r="MOR38" s="941"/>
      <c r="MOS38" s="266"/>
      <c r="MOT38" s="941"/>
      <c r="MOU38" s="941"/>
      <c r="MOV38" s="316"/>
      <c r="MOW38" s="316"/>
      <c r="MOX38" s="941"/>
      <c r="MOY38" s="941"/>
      <c r="MOZ38" s="941"/>
      <c r="MPA38" s="941"/>
      <c r="MPB38" s="266"/>
      <c r="MPC38" s="941"/>
      <c r="MPD38" s="941"/>
      <c r="MPE38" s="316"/>
      <c r="MPF38" s="316"/>
      <c r="MPG38" s="941"/>
      <c r="MPH38" s="941"/>
      <c r="MPI38" s="941"/>
      <c r="MPJ38" s="941"/>
      <c r="MPK38" s="266"/>
      <c r="MPL38" s="941"/>
      <c r="MPM38" s="941"/>
      <c r="MPN38" s="316"/>
      <c r="MPO38" s="316"/>
      <c r="MPP38" s="941"/>
      <c r="MPQ38" s="941"/>
      <c r="MPR38" s="941"/>
      <c r="MPS38" s="941"/>
      <c r="MPT38" s="266"/>
      <c r="MPU38" s="941"/>
      <c r="MPV38" s="941"/>
      <c r="MPW38" s="316"/>
      <c r="MPX38" s="316"/>
      <c r="MPY38" s="941"/>
      <c r="MPZ38" s="941"/>
      <c r="MQA38" s="941"/>
      <c r="MQB38" s="941"/>
      <c r="MQC38" s="266"/>
      <c r="MQD38" s="941"/>
      <c r="MQE38" s="941"/>
      <c r="MQF38" s="316"/>
      <c r="MQG38" s="316"/>
      <c r="MQH38" s="941"/>
      <c r="MQI38" s="941"/>
      <c r="MQJ38" s="941"/>
      <c r="MQK38" s="941"/>
      <c r="MQL38" s="266"/>
      <c r="MQM38" s="941"/>
      <c r="MQN38" s="941"/>
      <c r="MQO38" s="316"/>
      <c r="MQP38" s="316"/>
      <c r="MQQ38" s="941"/>
      <c r="MQR38" s="941"/>
      <c r="MQS38" s="941"/>
      <c r="MQT38" s="941"/>
      <c r="MQU38" s="266"/>
      <c r="MQV38" s="941"/>
      <c r="MQW38" s="941"/>
      <c r="MQX38" s="316"/>
      <c r="MQY38" s="316"/>
      <c r="MQZ38" s="941"/>
      <c r="MRA38" s="941"/>
      <c r="MRB38" s="941"/>
      <c r="MRC38" s="941"/>
      <c r="MRD38" s="266"/>
      <c r="MRE38" s="941"/>
      <c r="MRF38" s="941"/>
      <c r="MRG38" s="316"/>
      <c r="MRH38" s="316"/>
      <c r="MRI38" s="941"/>
      <c r="MRJ38" s="941"/>
      <c r="MRK38" s="941"/>
      <c r="MRL38" s="941"/>
      <c r="MRM38" s="266"/>
      <c r="MRN38" s="941"/>
      <c r="MRO38" s="941"/>
      <c r="MRP38" s="316"/>
      <c r="MRQ38" s="316"/>
      <c r="MRR38" s="941"/>
      <c r="MRS38" s="941"/>
      <c r="MRT38" s="941"/>
      <c r="MRU38" s="941"/>
      <c r="MRV38" s="266"/>
      <c r="MRW38" s="941"/>
      <c r="MRX38" s="941"/>
      <c r="MRY38" s="316"/>
      <c r="MRZ38" s="316"/>
      <c r="MSA38" s="941"/>
      <c r="MSB38" s="941"/>
      <c r="MSC38" s="941"/>
      <c r="MSD38" s="941"/>
      <c r="MSE38" s="266"/>
      <c r="MSF38" s="941"/>
      <c r="MSG38" s="941"/>
      <c r="MSH38" s="316"/>
      <c r="MSI38" s="316"/>
      <c r="MSJ38" s="941"/>
      <c r="MSK38" s="941"/>
      <c r="MSL38" s="941"/>
      <c r="MSM38" s="941"/>
      <c r="MSN38" s="266"/>
      <c r="MSO38" s="941"/>
      <c r="MSP38" s="941"/>
      <c r="MSQ38" s="316"/>
      <c r="MSR38" s="316"/>
      <c r="MSS38" s="941"/>
      <c r="MST38" s="941"/>
      <c r="MSU38" s="941"/>
      <c r="MSV38" s="941"/>
      <c r="MSW38" s="266"/>
      <c r="MSX38" s="941"/>
      <c r="MSY38" s="941"/>
      <c r="MSZ38" s="316"/>
      <c r="MTA38" s="316"/>
      <c r="MTB38" s="941"/>
      <c r="MTC38" s="941"/>
      <c r="MTD38" s="941"/>
      <c r="MTE38" s="941"/>
      <c r="MTF38" s="266"/>
      <c r="MTG38" s="941"/>
      <c r="MTH38" s="941"/>
      <c r="MTI38" s="316"/>
      <c r="MTJ38" s="316"/>
      <c r="MTK38" s="941"/>
      <c r="MTL38" s="941"/>
      <c r="MTM38" s="941"/>
      <c r="MTN38" s="941"/>
      <c r="MTO38" s="266"/>
      <c r="MTP38" s="941"/>
      <c r="MTQ38" s="941"/>
      <c r="MTR38" s="316"/>
      <c r="MTS38" s="316"/>
      <c r="MTT38" s="941"/>
      <c r="MTU38" s="941"/>
      <c r="MTV38" s="941"/>
      <c r="MTW38" s="941"/>
      <c r="MTX38" s="266"/>
      <c r="MTY38" s="941"/>
      <c r="MTZ38" s="941"/>
      <c r="MUA38" s="316"/>
      <c r="MUB38" s="316"/>
      <c r="MUC38" s="941"/>
      <c r="MUD38" s="941"/>
      <c r="MUE38" s="941"/>
      <c r="MUF38" s="941"/>
      <c r="MUG38" s="266"/>
      <c r="MUH38" s="941"/>
      <c r="MUI38" s="941"/>
      <c r="MUJ38" s="316"/>
      <c r="MUK38" s="316"/>
      <c r="MUL38" s="941"/>
      <c r="MUM38" s="941"/>
      <c r="MUN38" s="941"/>
      <c r="MUO38" s="941"/>
      <c r="MUP38" s="266"/>
      <c r="MUQ38" s="941"/>
      <c r="MUR38" s="941"/>
      <c r="MUS38" s="316"/>
      <c r="MUT38" s="316"/>
      <c r="MUU38" s="941"/>
      <c r="MUV38" s="941"/>
      <c r="MUW38" s="941"/>
      <c r="MUX38" s="941"/>
      <c r="MUY38" s="266"/>
      <c r="MUZ38" s="941"/>
      <c r="MVA38" s="941"/>
      <c r="MVB38" s="316"/>
      <c r="MVC38" s="316"/>
      <c r="MVD38" s="941"/>
      <c r="MVE38" s="941"/>
      <c r="MVF38" s="941"/>
      <c r="MVG38" s="941"/>
      <c r="MVH38" s="266"/>
      <c r="MVI38" s="941"/>
      <c r="MVJ38" s="941"/>
      <c r="MVK38" s="316"/>
      <c r="MVL38" s="316"/>
      <c r="MVM38" s="941"/>
      <c r="MVN38" s="941"/>
      <c r="MVO38" s="941"/>
      <c r="MVP38" s="941"/>
      <c r="MVQ38" s="266"/>
      <c r="MVR38" s="941"/>
      <c r="MVS38" s="941"/>
      <c r="MVT38" s="316"/>
      <c r="MVU38" s="316"/>
      <c r="MVV38" s="941"/>
      <c r="MVW38" s="941"/>
      <c r="MVX38" s="941"/>
      <c r="MVY38" s="941"/>
      <c r="MVZ38" s="266"/>
      <c r="MWA38" s="941"/>
      <c r="MWB38" s="941"/>
      <c r="MWC38" s="316"/>
      <c r="MWD38" s="316"/>
      <c r="MWE38" s="941"/>
      <c r="MWF38" s="941"/>
      <c r="MWG38" s="941"/>
      <c r="MWH38" s="941"/>
      <c r="MWI38" s="266"/>
      <c r="MWJ38" s="941"/>
      <c r="MWK38" s="941"/>
      <c r="MWL38" s="316"/>
      <c r="MWM38" s="316"/>
      <c r="MWN38" s="941"/>
      <c r="MWO38" s="941"/>
      <c r="MWP38" s="941"/>
      <c r="MWQ38" s="941"/>
      <c r="MWR38" s="266"/>
      <c r="MWS38" s="941"/>
      <c r="MWT38" s="941"/>
      <c r="MWU38" s="316"/>
      <c r="MWV38" s="316"/>
      <c r="MWW38" s="941"/>
      <c r="MWX38" s="941"/>
      <c r="MWY38" s="941"/>
      <c r="MWZ38" s="941"/>
      <c r="MXA38" s="266"/>
      <c r="MXB38" s="941"/>
      <c r="MXC38" s="941"/>
      <c r="MXD38" s="316"/>
      <c r="MXE38" s="316"/>
      <c r="MXF38" s="941"/>
      <c r="MXG38" s="941"/>
      <c r="MXH38" s="941"/>
      <c r="MXI38" s="941"/>
      <c r="MXJ38" s="266"/>
      <c r="MXK38" s="941"/>
      <c r="MXL38" s="941"/>
      <c r="MXM38" s="316"/>
      <c r="MXN38" s="316"/>
      <c r="MXO38" s="941"/>
      <c r="MXP38" s="941"/>
      <c r="MXQ38" s="941"/>
      <c r="MXR38" s="941"/>
      <c r="MXS38" s="266"/>
      <c r="MXT38" s="941"/>
      <c r="MXU38" s="941"/>
      <c r="MXV38" s="316"/>
      <c r="MXW38" s="316"/>
      <c r="MXX38" s="941"/>
      <c r="MXY38" s="941"/>
      <c r="MXZ38" s="941"/>
      <c r="MYA38" s="941"/>
      <c r="MYB38" s="266"/>
      <c r="MYC38" s="941"/>
      <c r="MYD38" s="941"/>
      <c r="MYE38" s="316"/>
      <c r="MYF38" s="316"/>
      <c r="MYG38" s="941"/>
      <c r="MYH38" s="941"/>
      <c r="MYI38" s="941"/>
      <c r="MYJ38" s="941"/>
      <c r="MYK38" s="266"/>
      <c r="MYL38" s="941"/>
      <c r="MYM38" s="941"/>
      <c r="MYN38" s="316"/>
      <c r="MYO38" s="316"/>
      <c r="MYP38" s="941"/>
      <c r="MYQ38" s="941"/>
      <c r="MYR38" s="941"/>
      <c r="MYS38" s="941"/>
      <c r="MYT38" s="266"/>
      <c r="MYU38" s="941"/>
      <c r="MYV38" s="941"/>
      <c r="MYW38" s="316"/>
      <c r="MYX38" s="316"/>
      <c r="MYY38" s="941"/>
      <c r="MYZ38" s="941"/>
      <c r="MZA38" s="941"/>
      <c r="MZB38" s="941"/>
      <c r="MZC38" s="266"/>
      <c r="MZD38" s="941"/>
      <c r="MZE38" s="941"/>
      <c r="MZF38" s="316"/>
      <c r="MZG38" s="316"/>
      <c r="MZH38" s="941"/>
      <c r="MZI38" s="941"/>
      <c r="MZJ38" s="941"/>
      <c r="MZK38" s="941"/>
      <c r="MZL38" s="266"/>
      <c r="MZM38" s="941"/>
      <c r="MZN38" s="941"/>
      <c r="MZO38" s="316"/>
      <c r="MZP38" s="316"/>
      <c r="MZQ38" s="941"/>
      <c r="MZR38" s="941"/>
      <c r="MZS38" s="941"/>
      <c r="MZT38" s="941"/>
      <c r="MZU38" s="266"/>
      <c r="MZV38" s="941"/>
      <c r="MZW38" s="941"/>
      <c r="MZX38" s="316"/>
      <c r="MZY38" s="316"/>
      <c r="MZZ38" s="941"/>
      <c r="NAA38" s="941"/>
      <c r="NAB38" s="941"/>
      <c r="NAC38" s="941"/>
      <c r="NAD38" s="266"/>
      <c r="NAE38" s="941"/>
      <c r="NAF38" s="941"/>
      <c r="NAG38" s="316"/>
      <c r="NAH38" s="316"/>
      <c r="NAI38" s="941"/>
      <c r="NAJ38" s="941"/>
      <c r="NAK38" s="941"/>
      <c r="NAL38" s="941"/>
      <c r="NAM38" s="266"/>
      <c r="NAN38" s="941"/>
      <c r="NAO38" s="941"/>
      <c r="NAP38" s="316"/>
      <c r="NAQ38" s="316"/>
      <c r="NAR38" s="941"/>
      <c r="NAS38" s="941"/>
      <c r="NAT38" s="941"/>
      <c r="NAU38" s="941"/>
      <c r="NAV38" s="266"/>
      <c r="NAW38" s="941"/>
      <c r="NAX38" s="941"/>
      <c r="NAY38" s="316"/>
      <c r="NAZ38" s="316"/>
      <c r="NBA38" s="941"/>
      <c r="NBB38" s="941"/>
      <c r="NBC38" s="941"/>
      <c r="NBD38" s="941"/>
      <c r="NBE38" s="266"/>
      <c r="NBF38" s="941"/>
      <c r="NBG38" s="941"/>
      <c r="NBH38" s="316"/>
      <c r="NBI38" s="316"/>
      <c r="NBJ38" s="941"/>
      <c r="NBK38" s="941"/>
      <c r="NBL38" s="941"/>
      <c r="NBM38" s="941"/>
      <c r="NBN38" s="266"/>
      <c r="NBO38" s="941"/>
      <c r="NBP38" s="941"/>
      <c r="NBQ38" s="316"/>
      <c r="NBR38" s="316"/>
      <c r="NBS38" s="941"/>
      <c r="NBT38" s="941"/>
      <c r="NBU38" s="941"/>
      <c r="NBV38" s="941"/>
      <c r="NBW38" s="266"/>
      <c r="NBX38" s="941"/>
      <c r="NBY38" s="941"/>
      <c r="NBZ38" s="316"/>
      <c r="NCA38" s="316"/>
      <c r="NCB38" s="941"/>
      <c r="NCC38" s="941"/>
      <c r="NCD38" s="941"/>
      <c r="NCE38" s="941"/>
      <c r="NCF38" s="266"/>
      <c r="NCG38" s="941"/>
      <c r="NCH38" s="941"/>
      <c r="NCI38" s="316"/>
      <c r="NCJ38" s="316"/>
      <c r="NCK38" s="941"/>
      <c r="NCL38" s="941"/>
      <c r="NCM38" s="941"/>
      <c r="NCN38" s="941"/>
      <c r="NCO38" s="266"/>
      <c r="NCP38" s="941"/>
      <c r="NCQ38" s="941"/>
      <c r="NCR38" s="316"/>
      <c r="NCS38" s="316"/>
      <c r="NCT38" s="941"/>
      <c r="NCU38" s="941"/>
      <c r="NCV38" s="941"/>
      <c r="NCW38" s="941"/>
      <c r="NCX38" s="266"/>
      <c r="NCY38" s="941"/>
      <c r="NCZ38" s="941"/>
      <c r="NDA38" s="316"/>
      <c r="NDB38" s="316"/>
      <c r="NDC38" s="941"/>
      <c r="NDD38" s="941"/>
      <c r="NDE38" s="941"/>
      <c r="NDF38" s="941"/>
      <c r="NDG38" s="266"/>
      <c r="NDH38" s="941"/>
      <c r="NDI38" s="941"/>
      <c r="NDJ38" s="316"/>
      <c r="NDK38" s="316"/>
      <c r="NDL38" s="941"/>
      <c r="NDM38" s="941"/>
      <c r="NDN38" s="941"/>
      <c r="NDO38" s="941"/>
      <c r="NDP38" s="266"/>
      <c r="NDQ38" s="941"/>
      <c r="NDR38" s="941"/>
      <c r="NDS38" s="316"/>
      <c r="NDT38" s="316"/>
      <c r="NDU38" s="941"/>
      <c r="NDV38" s="941"/>
      <c r="NDW38" s="941"/>
      <c r="NDX38" s="941"/>
      <c r="NDY38" s="266"/>
      <c r="NDZ38" s="941"/>
      <c r="NEA38" s="941"/>
      <c r="NEB38" s="316"/>
      <c r="NEC38" s="316"/>
      <c r="NED38" s="941"/>
      <c r="NEE38" s="941"/>
      <c r="NEF38" s="941"/>
      <c r="NEG38" s="941"/>
      <c r="NEH38" s="266"/>
      <c r="NEI38" s="941"/>
      <c r="NEJ38" s="941"/>
      <c r="NEK38" s="316"/>
      <c r="NEL38" s="316"/>
      <c r="NEM38" s="941"/>
      <c r="NEN38" s="941"/>
      <c r="NEO38" s="941"/>
      <c r="NEP38" s="941"/>
      <c r="NEQ38" s="266"/>
      <c r="NER38" s="941"/>
      <c r="NES38" s="941"/>
      <c r="NET38" s="316"/>
      <c r="NEU38" s="316"/>
      <c r="NEV38" s="941"/>
      <c r="NEW38" s="941"/>
      <c r="NEX38" s="941"/>
      <c r="NEY38" s="941"/>
      <c r="NEZ38" s="266"/>
      <c r="NFA38" s="941"/>
      <c r="NFB38" s="941"/>
      <c r="NFC38" s="316"/>
      <c r="NFD38" s="316"/>
      <c r="NFE38" s="941"/>
      <c r="NFF38" s="941"/>
      <c r="NFG38" s="941"/>
      <c r="NFH38" s="941"/>
      <c r="NFI38" s="266"/>
      <c r="NFJ38" s="941"/>
      <c r="NFK38" s="941"/>
      <c r="NFL38" s="316"/>
      <c r="NFM38" s="316"/>
      <c r="NFN38" s="941"/>
      <c r="NFO38" s="941"/>
      <c r="NFP38" s="941"/>
      <c r="NFQ38" s="941"/>
      <c r="NFR38" s="266"/>
      <c r="NFS38" s="941"/>
      <c r="NFT38" s="941"/>
      <c r="NFU38" s="316"/>
      <c r="NFV38" s="316"/>
      <c r="NFW38" s="941"/>
      <c r="NFX38" s="941"/>
      <c r="NFY38" s="941"/>
      <c r="NFZ38" s="941"/>
      <c r="NGA38" s="266"/>
      <c r="NGB38" s="941"/>
      <c r="NGC38" s="941"/>
      <c r="NGD38" s="316"/>
      <c r="NGE38" s="316"/>
      <c r="NGF38" s="941"/>
      <c r="NGG38" s="941"/>
      <c r="NGH38" s="941"/>
      <c r="NGI38" s="941"/>
      <c r="NGJ38" s="266"/>
      <c r="NGK38" s="941"/>
      <c r="NGL38" s="941"/>
      <c r="NGM38" s="316"/>
      <c r="NGN38" s="316"/>
      <c r="NGO38" s="941"/>
      <c r="NGP38" s="941"/>
      <c r="NGQ38" s="941"/>
      <c r="NGR38" s="941"/>
      <c r="NGS38" s="266"/>
      <c r="NGT38" s="941"/>
      <c r="NGU38" s="941"/>
      <c r="NGV38" s="316"/>
      <c r="NGW38" s="316"/>
      <c r="NGX38" s="941"/>
      <c r="NGY38" s="941"/>
      <c r="NGZ38" s="941"/>
      <c r="NHA38" s="941"/>
      <c r="NHB38" s="266"/>
      <c r="NHC38" s="941"/>
      <c r="NHD38" s="941"/>
      <c r="NHE38" s="316"/>
      <c r="NHF38" s="316"/>
      <c r="NHG38" s="941"/>
      <c r="NHH38" s="941"/>
      <c r="NHI38" s="941"/>
      <c r="NHJ38" s="941"/>
      <c r="NHK38" s="266"/>
      <c r="NHL38" s="941"/>
      <c r="NHM38" s="941"/>
      <c r="NHN38" s="316"/>
      <c r="NHO38" s="316"/>
      <c r="NHP38" s="941"/>
      <c r="NHQ38" s="941"/>
      <c r="NHR38" s="941"/>
      <c r="NHS38" s="941"/>
      <c r="NHT38" s="266"/>
      <c r="NHU38" s="941"/>
      <c r="NHV38" s="941"/>
      <c r="NHW38" s="316"/>
      <c r="NHX38" s="316"/>
      <c r="NHY38" s="941"/>
      <c r="NHZ38" s="941"/>
      <c r="NIA38" s="941"/>
      <c r="NIB38" s="941"/>
      <c r="NIC38" s="266"/>
      <c r="NID38" s="941"/>
      <c r="NIE38" s="941"/>
      <c r="NIF38" s="316"/>
      <c r="NIG38" s="316"/>
      <c r="NIH38" s="941"/>
      <c r="NII38" s="941"/>
      <c r="NIJ38" s="941"/>
      <c r="NIK38" s="941"/>
      <c r="NIL38" s="266"/>
      <c r="NIM38" s="941"/>
      <c r="NIN38" s="941"/>
      <c r="NIO38" s="316"/>
      <c r="NIP38" s="316"/>
      <c r="NIQ38" s="941"/>
      <c r="NIR38" s="941"/>
      <c r="NIS38" s="941"/>
      <c r="NIT38" s="941"/>
      <c r="NIU38" s="266"/>
      <c r="NIV38" s="941"/>
      <c r="NIW38" s="941"/>
      <c r="NIX38" s="316"/>
      <c r="NIY38" s="316"/>
      <c r="NIZ38" s="941"/>
      <c r="NJA38" s="941"/>
      <c r="NJB38" s="941"/>
      <c r="NJC38" s="941"/>
      <c r="NJD38" s="266"/>
      <c r="NJE38" s="941"/>
      <c r="NJF38" s="941"/>
      <c r="NJG38" s="316"/>
      <c r="NJH38" s="316"/>
      <c r="NJI38" s="941"/>
      <c r="NJJ38" s="941"/>
      <c r="NJK38" s="941"/>
      <c r="NJL38" s="941"/>
      <c r="NJM38" s="266"/>
      <c r="NJN38" s="941"/>
      <c r="NJO38" s="941"/>
      <c r="NJP38" s="316"/>
      <c r="NJQ38" s="316"/>
      <c r="NJR38" s="941"/>
      <c r="NJS38" s="941"/>
      <c r="NJT38" s="941"/>
      <c r="NJU38" s="941"/>
      <c r="NJV38" s="266"/>
      <c r="NJW38" s="941"/>
      <c r="NJX38" s="941"/>
      <c r="NJY38" s="316"/>
      <c r="NJZ38" s="316"/>
      <c r="NKA38" s="941"/>
      <c r="NKB38" s="941"/>
      <c r="NKC38" s="941"/>
      <c r="NKD38" s="941"/>
      <c r="NKE38" s="266"/>
      <c r="NKF38" s="941"/>
      <c r="NKG38" s="941"/>
      <c r="NKH38" s="316"/>
      <c r="NKI38" s="316"/>
      <c r="NKJ38" s="941"/>
      <c r="NKK38" s="941"/>
      <c r="NKL38" s="941"/>
      <c r="NKM38" s="941"/>
      <c r="NKN38" s="266"/>
      <c r="NKO38" s="941"/>
      <c r="NKP38" s="941"/>
      <c r="NKQ38" s="316"/>
      <c r="NKR38" s="316"/>
      <c r="NKS38" s="941"/>
      <c r="NKT38" s="941"/>
      <c r="NKU38" s="941"/>
      <c r="NKV38" s="941"/>
      <c r="NKW38" s="266"/>
      <c r="NKX38" s="941"/>
      <c r="NKY38" s="941"/>
      <c r="NKZ38" s="316"/>
      <c r="NLA38" s="316"/>
      <c r="NLB38" s="941"/>
      <c r="NLC38" s="941"/>
      <c r="NLD38" s="941"/>
      <c r="NLE38" s="941"/>
      <c r="NLF38" s="266"/>
      <c r="NLG38" s="941"/>
      <c r="NLH38" s="941"/>
      <c r="NLI38" s="316"/>
      <c r="NLJ38" s="316"/>
      <c r="NLK38" s="941"/>
      <c r="NLL38" s="941"/>
      <c r="NLM38" s="941"/>
      <c r="NLN38" s="941"/>
      <c r="NLO38" s="266"/>
      <c r="NLP38" s="941"/>
      <c r="NLQ38" s="941"/>
      <c r="NLR38" s="316"/>
      <c r="NLS38" s="316"/>
      <c r="NLT38" s="941"/>
      <c r="NLU38" s="941"/>
      <c r="NLV38" s="941"/>
      <c r="NLW38" s="941"/>
      <c r="NLX38" s="266"/>
      <c r="NLY38" s="941"/>
      <c r="NLZ38" s="941"/>
      <c r="NMA38" s="316"/>
      <c r="NMB38" s="316"/>
      <c r="NMC38" s="941"/>
      <c r="NMD38" s="941"/>
      <c r="NME38" s="941"/>
      <c r="NMF38" s="941"/>
      <c r="NMG38" s="266"/>
      <c r="NMH38" s="941"/>
      <c r="NMI38" s="941"/>
      <c r="NMJ38" s="316"/>
      <c r="NMK38" s="316"/>
      <c r="NML38" s="941"/>
      <c r="NMM38" s="941"/>
      <c r="NMN38" s="941"/>
      <c r="NMO38" s="941"/>
      <c r="NMP38" s="266"/>
      <c r="NMQ38" s="941"/>
      <c r="NMR38" s="941"/>
      <c r="NMS38" s="316"/>
      <c r="NMT38" s="316"/>
      <c r="NMU38" s="941"/>
      <c r="NMV38" s="941"/>
      <c r="NMW38" s="941"/>
      <c r="NMX38" s="941"/>
      <c r="NMY38" s="266"/>
      <c r="NMZ38" s="941"/>
      <c r="NNA38" s="941"/>
      <c r="NNB38" s="316"/>
      <c r="NNC38" s="316"/>
      <c r="NND38" s="941"/>
      <c r="NNE38" s="941"/>
      <c r="NNF38" s="941"/>
      <c r="NNG38" s="941"/>
      <c r="NNH38" s="266"/>
      <c r="NNI38" s="941"/>
      <c r="NNJ38" s="941"/>
      <c r="NNK38" s="316"/>
      <c r="NNL38" s="316"/>
      <c r="NNM38" s="941"/>
      <c r="NNN38" s="941"/>
      <c r="NNO38" s="941"/>
      <c r="NNP38" s="941"/>
      <c r="NNQ38" s="266"/>
      <c r="NNR38" s="941"/>
      <c r="NNS38" s="941"/>
      <c r="NNT38" s="316"/>
      <c r="NNU38" s="316"/>
      <c r="NNV38" s="941"/>
      <c r="NNW38" s="941"/>
      <c r="NNX38" s="941"/>
      <c r="NNY38" s="941"/>
      <c r="NNZ38" s="266"/>
      <c r="NOA38" s="941"/>
      <c r="NOB38" s="941"/>
      <c r="NOC38" s="316"/>
      <c r="NOD38" s="316"/>
      <c r="NOE38" s="941"/>
      <c r="NOF38" s="941"/>
      <c r="NOG38" s="941"/>
      <c r="NOH38" s="941"/>
      <c r="NOI38" s="266"/>
      <c r="NOJ38" s="941"/>
      <c r="NOK38" s="941"/>
      <c r="NOL38" s="316"/>
      <c r="NOM38" s="316"/>
      <c r="NON38" s="941"/>
      <c r="NOO38" s="941"/>
      <c r="NOP38" s="941"/>
      <c r="NOQ38" s="941"/>
      <c r="NOR38" s="266"/>
      <c r="NOS38" s="941"/>
      <c r="NOT38" s="941"/>
      <c r="NOU38" s="316"/>
      <c r="NOV38" s="316"/>
      <c r="NOW38" s="941"/>
      <c r="NOX38" s="941"/>
      <c r="NOY38" s="941"/>
      <c r="NOZ38" s="941"/>
      <c r="NPA38" s="266"/>
      <c r="NPB38" s="941"/>
      <c r="NPC38" s="941"/>
      <c r="NPD38" s="316"/>
      <c r="NPE38" s="316"/>
      <c r="NPF38" s="941"/>
      <c r="NPG38" s="941"/>
      <c r="NPH38" s="941"/>
      <c r="NPI38" s="941"/>
      <c r="NPJ38" s="266"/>
      <c r="NPK38" s="941"/>
      <c r="NPL38" s="941"/>
      <c r="NPM38" s="316"/>
      <c r="NPN38" s="316"/>
      <c r="NPO38" s="941"/>
      <c r="NPP38" s="941"/>
      <c r="NPQ38" s="941"/>
      <c r="NPR38" s="941"/>
      <c r="NPS38" s="266"/>
      <c r="NPT38" s="941"/>
      <c r="NPU38" s="941"/>
      <c r="NPV38" s="316"/>
      <c r="NPW38" s="316"/>
      <c r="NPX38" s="941"/>
      <c r="NPY38" s="941"/>
      <c r="NPZ38" s="941"/>
      <c r="NQA38" s="941"/>
      <c r="NQB38" s="266"/>
      <c r="NQC38" s="941"/>
      <c r="NQD38" s="941"/>
      <c r="NQE38" s="316"/>
      <c r="NQF38" s="316"/>
      <c r="NQG38" s="941"/>
      <c r="NQH38" s="941"/>
      <c r="NQI38" s="941"/>
      <c r="NQJ38" s="941"/>
      <c r="NQK38" s="266"/>
      <c r="NQL38" s="941"/>
      <c r="NQM38" s="941"/>
      <c r="NQN38" s="316"/>
      <c r="NQO38" s="316"/>
      <c r="NQP38" s="941"/>
      <c r="NQQ38" s="941"/>
      <c r="NQR38" s="941"/>
      <c r="NQS38" s="941"/>
      <c r="NQT38" s="266"/>
      <c r="NQU38" s="941"/>
      <c r="NQV38" s="941"/>
      <c r="NQW38" s="316"/>
      <c r="NQX38" s="316"/>
      <c r="NQY38" s="941"/>
      <c r="NQZ38" s="941"/>
      <c r="NRA38" s="941"/>
      <c r="NRB38" s="941"/>
      <c r="NRC38" s="266"/>
      <c r="NRD38" s="941"/>
      <c r="NRE38" s="941"/>
      <c r="NRF38" s="316"/>
      <c r="NRG38" s="316"/>
      <c r="NRH38" s="941"/>
      <c r="NRI38" s="941"/>
      <c r="NRJ38" s="941"/>
      <c r="NRK38" s="941"/>
      <c r="NRL38" s="266"/>
      <c r="NRM38" s="941"/>
      <c r="NRN38" s="941"/>
      <c r="NRO38" s="316"/>
      <c r="NRP38" s="316"/>
      <c r="NRQ38" s="941"/>
      <c r="NRR38" s="941"/>
      <c r="NRS38" s="941"/>
      <c r="NRT38" s="941"/>
      <c r="NRU38" s="266"/>
      <c r="NRV38" s="941"/>
      <c r="NRW38" s="941"/>
      <c r="NRX38" s="316"/>
      <c r="NRY38" s="316"/>
      <c r="NRZ38" s="941"/>
      <c r="NSA38" s="941"/>
      <c r="NSB38" s="941"/>
      <c r="NSC38" s="941"/>
      <c r="NSD38" s="266"/>
      <c r="NSE38" s="941"/>
      <c r="NSF38" s="941"/>
      <c r="NSG38" s="316"/>
      <c r="NSH38" s="316"/>
      <c r="NSI38" s="941"/>
      <c r="NSJ38" s="941"/>
      <c r="NSK38" s="941"/>
      <c r="NSL38" s="941"/>
      <c r="NSM38" s="266"/>
      <c r="NSN38" s="941"/>
      <c r="NSO38" s="941"/>
      <c r="NSP38" s="316"/>
      <c r="NSQ38" s="316"/>
      <c r="NSR38" s="941"/>
      <c r="NSS38" s="941"/>
      <c r="NST38" s="941"/>
      <c r="NSU38" s="941"/>
      <c r="NSV38" s="266"/>
      <c r="NSW38" s="941"/>
      <c r="NSX38" s="941"/>
      <c r="NSY38" s="316"/>
      <c r="NSZ38" s="316"/>
      <c r="NTA38" s="941"/>
      <c r="NTB38" s="941"/>
      <c r="NTC38" s="941"/>
      <c r="NTD38" s="941"/>
      <c r="NTE38" s="266"/>
      <c r="NTF38" s="941"/>
      <c r="NTG38" s="941"/>
      <c r="NTH38" s="316"/>
      <c r="NTI38" s="316"/>
      <c r="NTJ38" s="941"/>
      <c r="NTK38" s="941"/>
      <c r="NTL38" s="941"/>
      <c r="NTM38" s="941"/>
      <c r="NTN38" s="266"/>
      <c r="NTO38" s="941"/>
      <c r="NTP38" s="941"/>
      <c r="NTQ38" s="316"/>
      <c r="NTR38" s="316"/>
      <c r="NTS38" s="941"/>
      <c r="NTT38" s="941"/>
      <c r="NTU38" s="941"/>
      <c r="NTV38" s="941"/>
      <c r="NTW38" s="266"/>
      <c r="NTX38" s="941"/>
      <c r="NTY38" s="941"/>
      <c r="NTZ38" s="316"/>
      <c r="NUA38" s="316"/>
      <c r="NUB38" s="941"/>
      <c r="NUC38" s="941"/>
      <c r="NUD38" s="941"/>
      <c r="NUE38" s="941"/>
      <c r="NUF38" s="266"/>
      <c r="NUG38" s="941"/>
      <c r="NUH38" s="941"/>
      <c r="NUI38" s="316"/>
      <c r="NUJ38" s="316"/>
      <c r="NUK38" s="941"/>
      <c r="NUL38" s="941"/>
      <c r="NUM38" s="941"/>
      <c r="NUN38" s="941"/>
      <c r="NUO38" s="266"/>
      <c r="NUP38" s="941"/>
      <c r="NUQ38" s="941"/>
      <c r="NUR38" s="316"/>
      <c r="NUS38" s="316"/>
      <c r="NUT38" s="941"/>
      <c r="NUU38" s="941"/>
      <c r="NUV38" s="941"/>
      <c r="NUW38" s="941"/>
      <c r="NUX38" s="266"/>
      <c r="NUY38" s="941"/>
      <c r="NUZ38" s="941"/>
      <c r="NVA38" s="316"/>
      <c r="NVB38" s="316"/>
      <c r="NVC38" s="941"/>
      <c r="NVD38" s="941"/>
      <c r="NVE38" s="941"/>
      <c r="NVF38" s="941"/>
      <c r="NVG38" s="266"/>
      <c r="NVH38" s="941"/>
      <c r="NVI38" s="941"/>
      <c r="NVJ38" s="316"/>
      <c r="NVK38" s="316"/>
      <c r="NVL38" s="941"/>
      <c r="NVM38" s="941"/>
      <c r="NVN38" s="941"/>
      <c r="NVO38" s="941"/>
      <c r="NVP38" s="266"/>
      <c r="NVQ38" s="941"/>
      <c r="NVR38" s="941"/>
      <c r="NVS38" s="316"/>
      <c r="NVT38" s="316"/>
      <c r="NVU38" s="941"/>
      <c r="NVV38" s="941"/>
      <c r="NVW38" s="941"/>
      <c r="NVX38" s="941"/>
      <c r="NVY38" s="266"/>
      <c r="NVZ38" s="941"/>
      <c r="NWA38" s="941"/>
      <c r="NWB38" s="316"/>
      <c r="NWC38" s="316"/>
      <c r="NWD38" s="941"/>
      <c r="NWE38" s="941"/>
      <c r="NWF38" s="941"/>
      <c r="NWG38" s="941"/>
      <c r="NWH38" s="266"/>
      <c r="NWI38" s="941"/>
      <c r="NWJ38" s="941"/>
      <c r="NWK38" s="316"/>
      <c r="NWL38" s="316"/>
      <c r="NWM38" s="941"/>
      <c r="NWN38" s="941"/>
      <c r="NWO38" s="941"/>
      <c r="NWP38" s="941"/>
      <c r="NWQ38" s="266"/>
      <c r="NWR38" s="941"/>
      <c r="NWS38" s="941"/>
      <c r="NWT38" s="316"/>
      <c r="NWU38" s="316"/>
      <c r="NWV38" s="941"/>
      <c r="NWW38" s="941"/>
      <c r="NWX38" s="941"/>
      <c r="NWY38" s="941"/>
      <c r="NWZ38" s="266"/>
      <c r="NXA38" s="941"/>
      <c r="NXB38" s="941"/>
      <c r="NXC38" s="316"/>
      <c r="NXD38" s="316"/>
      <c r="NXE38" s="941"/>
      <c r="NXF38" s="941"/>
      <c r="NXG38" s="941"/>
      <c r="NXH38" s="941"/>
      <c r="NXI38" s="266"/>
      <c r="NXJ38" s="941"/>
      <c r="NXK38" s="941"/>
      <c r="NXL38" s="316"/>
      <c r="NXM38" s="316"/>
      <c r="NXN38" s="941"/>
      <c r="NXO38" s="941"/>
      <c r="NXP38" s="941"/>
      <c r="NXQ38" s="941"/>
      <c r="NXR38" s="266"/>
      <c r="NXS38" s="941"/>
      <c r="NXT38" s="941"/>
      <c r="NXU38" s="316"/>
      <c r="NXV38" s="316"/>
      <c r="NXW38" s="941"/>
      <c r="NXX38" s="941"/>
      <c r="NXY38" s="941"/>
      <c r="NXZ38" s="941"/>
      <c r="NYA38" s="266"/>
      <c r="NYB38" s="941"/>
      <c r="NYC38" s="941"/>
      <c r="NYD38" s="316"/>
      <c r="NYE38" s="316"/>
      <c r="NYF38" s="941"/>
      <c r="NYG38" s="941"/>
      <c r="NYH38" s="941"/>
      <c r="NYI38" s="941"/>
      <c r="NYJ38" s="266"/>
      <c r="NYK38" s="941"/>
      <c r="NYL38" s="941"/>
      <c r="NYM38" s="316"/>
      <c r="NYN38" s="316"/>
      <c r="NYO38" s="941"/>
      <c r="NYP38" s="941"/>
      <c r="NYQ38" s="941"/>
      <c r="NYR38" s="941"/>
      <c r="NYS38" s="266"/>
      <c r="NYT38" s="941"/>
      <c r="NYU38" s="941"/>
      <c r="NYV38" s="316"/>
      <c r="NYW38" s="316"/>
      <c r="NYX38" s="941"/>
      <c r="NYY38" s="941"/>
      <c r="NYZ38" s="941"/>
      <c r="NZA38" s="941"/>
      <c r="NZB38" s="266"/>
      <c r="NZC38" s="941"/>
      <c r="NZD38" s="941"/>
      <c r="NZE38" s="316"/>
      <c r="NZF38" s="316"/>
      <c r="NZG38" s="941"/>
      <c r="NZH38" s="941"/>
      <c r="NZI38" s="941"/>
      <c r="NZJ38" s="941"/>
      <c r="NZK38" s="266"/>
      <c r="NZL38" s="941"/>
      <c r="NZM38" s="941"/>
      <c r="NZN38" s="316"/>
      <c r="NZO38" s="316"/>
      <c r="NZP38" s="941"/>
      <c r="NZQ38" s="941"/>
      <c r="NZR38" s="941"/>
      <c r="NZS38" s="941"/>
      <c r="NZT38" s="266"/>
      <c r="NZU38" s="941"/>
      <c r="NZV38" s="941"/>
      <c r="NZW38" s="316"/>
      <c r="NZX38" s="316"/>
      <c r="NZY38" s="941"/>
      <c r="NZZ38" s="941"/>
      <c r="OAA38" s="941"/>
      <c r="OAB38" s="941"/>
      <c r="OAC38" s="266"/>
      <c r="OAD38" s="941"/>
      <c r="OAE38" s="941"/>
      <c r="OAF38" s="316"/>
      <c r="OAG38" s="316"/>
      <c r="OAH38" s="941"/>
      <c r="OAI38" s="941"/>
      <c r="OAJ38" s="941"/>
      <c r="OAK38" s="941"/>
      <c r="OAL38" s="266"/>
      <c r="OAM38" s="941"/>
      <c r="OAN38" s="941"/>
      <c r="OAO38" s="316"/>
      <c r="OAP38" s="316"/>
      <c r="OAQ38" s="941"/>
      <c r="OAR38" s="941"/>
      <c r="OAS38" s="941"/>
      <c r="OAT38" s="941"/>
      <c r="OAU38" s="266"/>
      <c r="OAV38" s="941"/>
      <c r="OAW38" s="941"/>
      <c r="OAX38" s="316"/>
      <c r="OAY38" s="316"/>
      <c r="OAZ38" s="941"/>
      <c r="OBA38" s="941"/>
      <c r="OBB38" s="941"/>
      <c r="OBC38" s="941"/>
      <c r="OBD38" s="266"/>
      <c r="OBE38" s="941"/>
      <c r="OBF38" s="941"/>
      <c r="OBG38" s="316"/>
      <c r="OBH38" s="316"/>
      <c r="OBI38" s="941"/>
      <c r="OBJ38" s="941"/>
      <c r="OBK38" s="941"/>
      <c r="OBL38" s="941"/>
      <c r="OBM38" s="266"/>
      <c r="OBN38" s="941"/>
      <c r="OBO38" s="941"/>
      <c r="OBP38" s="316"/>
      <c r="OBQ38" s="316"/>
      <c r="OBR38" s="941"/>
      <c r="OBS38" s="941"/>
      <c r="OBT38" s="941"/>
      <c r="OBU38" s="941"/>
      <c r="OBV38" s="266"/>
      <c r="OBW38" s="941"/>
      <c r="OBX38" s="941"/>
      <c r="OBY38" s="316"/>
      <c r="OBZ38" s="316"/>
      <c r="OCA38" s="941"/>
      <c r="OCB38" s="941"/>
      <c r="OCC38" s="941"/>
      <c r="OCD38" s="941"/>
      <c r="OCE38" s="266"/>
      <c r="OCF38" s="941"/>
      <c r="OCG38" s="941"/>
      <c r="OCH38" s="316"/>
      <c r="OCI38" s="316"/>
      <c r="OCJ38" s="941"/>
      <c r="OCK38" s="941"/>
      <c r="OCL38" s="941"/>
      <c r="OCM38" s="941"/>
      <c r="OCN38" s="266"/>
      <c r="OCO38" s="941"/>
      <c r="OCP38" s="941"/>
      <c r="OCQ38" s="316"/>
      <c r="OCR38" s="316"/>
      <c r="OCS38" s="941"/>
      <c r="OCT38" s="941"/>
      <c r="OCU38" s="941"/>
      <c r="OCV38" s="941"/>
      <c r="OCW38" s="266"/>
      <c r="OCX38" s="941"/>
      <c r="OCY38" s="941"/>
      <c r="OCZ38" s="316"/>
      <c r="ODA38" s="316"/>
      <c r="ODB38" s="941"/>
      <c r="ODC38" s="941"/>
      <c r="ODD38" s="941"/>
      <c r="ODE38" s="941"/>
      <c r="ODF38" s="266"/>
      <c r="ODG38" s="941"/>
      <c r="ODH38" s="941"/>
      <c r="ODI38" s="316"/>
      <c r="ODJ38" s="316"/>
      <c r="ODK38" s="941"/>
      <c r="ODL38" s="941"/>
      <c r="ODM38" s="941"/>
      <c r="ODN38" s="941"/>
      <c r="ODO38" s="266"/>
      <c r="ODP38" s="941"/>
      <c r="ODQ38" s="941"/>
      <c r="ODR38" s="316"/>
      <c r="ODS38" s="316"/>
      <c r="ODT38" s="941"/>
      <c r="ODU38" s="941"/>
      <c r="ODV38" s="941"/>
      <c r="ODW38" s="941"/>
      <c r="ODX38" s="266"/>
      <c r="ODY38" s="941"/>
      <c r="ODZ38" s="941"/>
      <c r="OEA38" s="316"/>
      <c r="OEB38" s="316"/>
      <c r="OEC38" s="941"/>
      <c r="OED38" s="941"/>
      <c r="OEE38" s="941"/>
      <c r="OEF38" s="941"/>
      <c r="OEG38" s="266"/>
      <c r="OEH38" s="941"/>
      <c r="OEI38" s="941"/>
      <c r="OEJ38" s="316"/>
      <c r="OEK38" s="316"/>
      <c r="OEL38" s="941"/>
      <c r="OEM38" s="941"/>
      <c r="OEN38" s="941"/>
      <c r="OEO38" s="941"/>
      <c r="OEP38" s="266"/>
      <c r="OEQ38" s="941"/>
      <c r="OER38" s="941"/>
      <c r="OES38" s="316"/>
      <c r="OET38" s="316"/>
      <c r="OEU38" s="941"/>
      <c r="OEV38" s="941"/>
      <c r="OEW38" s="941"/>
      <c r="OEX38" s="941"/>
      <c r="OEY38" s="266"/>
      <c r="OEZ38" s="941"/>
      <c r="OFA38" s="941"/>
      <c r="OFB38" s="316"/>
      <c r="OFC38" s="316"/>
      <c r="OFD38" s="941"/>
      <c r="OFE38" s="941"/>
      <c r="OFF38" s="941"/>
      <c r="OFG38" s="941"/>
      <c r="OFH38" s="266"/>
      <c r="OFI38" s="941"/>
      <c r="OFJ38" s="941"/>
      <c r="OFK38" s="316"/>
      <c r="OFL38" s="316"/>
      <c r="OFM38" s="941"/>
      <c r="OFN38" s="941"/>
      <c r="OFO38" s="941"/>
      <c r="OFP38" s="941"/>
      <c r="OFQ38" s="266"/>
      <c r="OFR38" s="941"/>
      <c r="OFS38" s="941"/>
      <c r="OFT38" s="316"/>
      <c r="OFU38" s="316"/>
      <c r="OFV38" s="941"/>
      <c r="OFW38" s="941"/>
      <c r="OFX38" s="941"/>
      <c r="OFY38" s="941"/>
      <c r="OFZ38" s="266"/>
      <c r="OGA38" s="941"/>
      <c r="OGB38" s="941"/>
      <c r="OGC38" s="316"/>
      <c r="OGD38" s="316"/>
      <c r="OGE38" s="941"/>
      <c r="OGF38" s="941"/>
      <c r="OGG38" s="941"/>
      <c r="OGH38" s="941"/>
      <c r="OGI38" s="266"/>
      <c r="OGJ38" s="941"/>
      <c r="OGK38" s="941"/>
      <c r="OGL38" s="316"/>
      <c r="OGM38" s="316"/>
      <c r="OGN38" s="941"/>
      <c r="OGO38" s="941"/>
      <c r="OGP38" s="941"/>
      <c r="OGQ38" s="941"/>
      <c r="OGR38" s="266"/>
      <c r="OGS38" s="941"/>
      <c r="OGT38" s="941"/>
      <c r="OGU38" s="316"/>
      <c r="OGV38" s="316"/>
      <c r="OGW38" s="941"/>
      <c r="OGX38" s="941"/>
      <c r="OGY38" s="941"/>
      <c r="OGZ38" s="941"/>
      <c r="OHA38" s="266"/>
      <c r="OHB38" s="941"/>
      <c r="OHC38" s="941"/>
      <c r="OHD38" s="316"/>
      <c r="OHE38" s="316"/>
      <c r="OHF38" s="941"/>
      <c r="OHG38" s="941"/>
      <c r="OHH38" s="941"/>
      <c r="OHI38" s="941"/>
      <c r="OHJ38" s="266"/>
      <c r="OHK38" s="941"/>
      <c r="OHL38" s="941"/>
      <c r="OHM38" s="316"/>
      <c r="OHN38" s="316"/>
      <c r="OHO38" s="941"/>
      <c r="OHP38" s="941"/>
      <c r="OHQ38" s="941"/>
      <c r="OHR38" s="941"/>
      <c r="OHS38" s="266"/>
      <c r="OHT38" s="941"/>
      <c r="OHU38" s="941"/>
      <c r="OHV38" s="316"/>
      <c r="OHW38" s="316"/>
      <c r="OHX38" s="941"/>
      <c r="OHY38" s="941"/>
      <c r="OHZ38" s="941"/>
      <c r="OIA38" s="941"/>
      <c r="OIB38" s="266"/>
      <c r="OIC38" s="941"/>
      <c r="OID38" s="941"/>
      <c r="OIE38" s="316"/>
      <c r="OIF38" s="316"/>
      <c r="OIG38" s="941"/>
      <c r="OIH38" s="941"/>
      <c r="OII38" s="941"/>
      <c r="OIJ38" s="941"/>
      <c r="OIK38" s="266"/>
      <c r="OIL38" s="941"/>
      <c r="OIM38" s="941"/>
      <c r="OIN38" s="316"/>
      <c r="OIO38" s="316"/>
      <c r="OIP38" s="941"/>
      <c r="OIQ38" s="941"/>
      <c r="OIR38" s="941"/>
      <c r="OIS38" s="941"/>
      <c r="OIT38" s="266"/>
      <c r="OIU38" s="941"/>
      <c r="OIV38" s="941"/>
      <c r="OIW38" s="316"/>
      <c r="OIX38" s="316"/>
      <c r="OIY38" s="941"/>
      <c r="OIZ38" s="941"/>
      <c r="OJA38" s="941"/>
      <c r="OJB38" s="941"/>
      <c r="OJC38" s="266"/>
      <c r="OJD38" s="941"/>
      <c r="OJE38" s="941"/>
      <c r="OJF38" s="316"/>
      <c r="OJG38" s="316"/>
      <c r="OJH38" s="941"/>
      <c r="OJI38" s="941"/>
      <c r="OJJ38" s="941"/>
      <c r="OJK38" s="941"/>
      <c r="OJL38" s="266"/>
      <c r="OJM38" s="941"/>
      <c r="OJN38" s="941"/>
      <c r="OJO38" s="316"/>
      <c r="OJP38" s="316"/>
      <c r="OJQ38" s="941"/>
      <c r="OJR38" s="941"/>
      <c r="OJS38" s="941"/>
      <c r="OJT38" s="941"/>
      <c r="OJU38" s="266"/>
      <c r="OJV38" s="941"/>
      <c r="OJW38" s="941"/>
      <c r="OJX38" s="316"/>
      <c r="OJY38" s="316"/>
      <c r="OJZ38" s="941"/>
      <c r="OKA38" s="941"/>
      <c r="OKB38" s="941"/>
      <c r="OKC38" s="941"/>
      <c r="OKD38" s="266"/>
      <c r="OKE38" s="941"/>
      <c r="OKF38" s="941"/>
      <c r="OKG38" s="316"/>
      <c r="OKH38" s="316"/>
      <c r="OKI38" s="941"/>
      <c r="OKJ38" s="941"/>
      <c r="OKK38" s="941"/>
      <c r="OKL38" s="941"/>
      <c r="OKM38" s="266"/>
      <c r="OKN38" s="941"/>
      <c r="OKO38" s="941"/>
      <c r="OKP38" s="316"/>
      <c r="OKQ38" s="316"/>
      <c r="OKR38" s="941"/>
      <c r="OKS38" s="941"/>
      <c r="OKT38" s="941"/>
      <c r="OKU38" s="941"/>
      <c r="OKV38" s="266"/>
      <c r="OKW38" s="941"/>
      <c r="OKX38" s="941"/>
      <c r="OKY38" s="316"/>
      <c r="OKZ38" s="316"/>
      <c r="OLA38" s="941"/>
      <c r="OLB38" s="941"/>
      <c r="OLC38" s="941"/>
      <c r="OLD38" s="941"/>
      <c r="OLE38" s="266"/>
      <c r="OLF38" s="941"/>
      <c r="OLG38" s="941"/>
      <c r="OLH38" s="316"/>
      <c r="OLI38" s="316"/>
      <c r="OLJ38" s="941"/>
      <c r="OLK38" s="941"/>
      <c r="OLL38" s="941"/>
      <c r="OLM38" s="941"/>
      <c r="OLN38" s="266"/>
      <c r="OLO38" s="941"/>
      <c r="OLP38" s="941"/>
      <c r="OLQ38" s="316"/>
      <c r="OLR38" s="316"/>
      <c r="OLS38" s="941"/>
      <c r="OLT38" s="941"/>
      <c r="OLU38" s="941"/>
      <c r="OLV38" s="941"/>
      <c r="OLW38" s="266"/>
      <c r="OLX38" s="941"/>
      <c r="OLY38" s="941"/>
      <c r="OLZ38" s="316"/>
      <c r="OMA38" s="316"/>
      <c r="OMB38" s="941"/>
      <c r="OMC38" s="941"/>
      <c r="OMD38" s="941"/>
      <c r="OME38" s="941"/>
      <c r="OMF38" s="266"/>
      <c r="OMG38" s="941"/>
      <c r="OMH38" s="941"/>
      <c r="OMI38" s="316"/>
      <c r="OMJ38" s="316"/>
      <c r="OMK38" s="941"/>
      <c r="OML38" s="941"/>
      <c r="OMM38" s="941"/>
      <c r="OMN38" s="941"/>
      <c r="OMO38" s="266"/>
      <c r="OMP38" s="941"/>
      <c r="OMQ38" s="941"/>
      <c r="OMR38" s="316"/>
      <c r="OMS38" s="316"/>
      <c r="OMT38" s="941"/>
      <c r="OMU38" s="941"/>
      <c r="OMV38" s="941"/>
      <c r="OMW38" s="941"/>
      <c r="OMX38" s="266"/>
      <c r="OMY38" s="941"/>
      <c r="OMZ38" s="941"/>
      <c r="ONA38" s="316"/>
      <c r="ONB38" s="316"/>
      <c r="ONC38" s="941"/>
      <c r="OND38" s="941"/>
      <c r="ONE38" s="941"/>
      <c r="ONF38" s="941"/>
      <c r="ONG38" s="266"/>
      <c r="ONH38" s="941"/>
      <c r="ONI38" s="941"/>
      <c r="ONJ38" s="316"/>
      <c r="ONK38" s="316"/>
      <c r="ONL38" s="941"/>
      <c r="ONM38" s="941"/>
      <c r="ONN38" s="941"/>
      <c r="ONO38" s="941"/>
      <c r="ONP38" s="266"/>
      <c r="ONQ38" s="941"/>
      <c r="ONR38" s="941"/>
      <c r="ONS38" s="316"/>
      <c r="ONT38" s="316"/>
      <c r="ONU38" s="941"/>
      <c r="ONV38" s="941"/>
      <c r="ONW38" s="941"/>
      <c r="ONX38" s="941"/>
      <c r="ONY38" s="266"/>
      <c r="ONZ38" s="941"/>
      <c r="OOA38" s="941"/>
      <c r="OOB38" s="316"/>
      <c r="OOC38" s="316"/>
      <c r="OOD38" s="941"/>
      <c r="OOE38" s="941"/>
      <c r="OOF38" s="941"/>
      <c r="OOG38" s="941"/>
      <c r="OOH38" s="266"/>
      <c r="OOI38" s="941"/>
      <c r="OOJ38" s="941"/>
      <c r="OOK38" s="316"/>
      <c r="OOL38" s="316"/>
      <c r="OOM38" s="941"/>
      <c r="OON38" s="941"/>
      <c r="OOO38" s="941"/>
      <c r="OOP38" s="941"/>
      <c r="OOQ38" s="266"/>
      <c r="OOR38" s="941"/>
      <c r="OOS38" s="941"/>
      <c r="OOT38" s="316"/>
      <c r="OOU38" s="316"/>
      <c r="OOV38" s="941"/>
      <c r="OOW38" s="941"/>
      <c r="OOX38" s="941"/>
      <c r="OOY38" s="941"/>
      <c r="OOZ38" s="266"/>
      <c r="OPA38" s="941"/>
      <c r="OPB38" s="941"/>
      <c r="OPC38" s="316"/>
      <c r="OPD38" s="316"/>
      <c r="OPE38" s="941"/>
      <c r="OPF38" s="941"/>
      <c r="OPG38" s="941"/>
      <c r="OPH38" s="941"/>
      <c r="OPI38" s="266"/>
      <c r="OPJ38" s="941"/>
      <c r="OPK38" s="941"/>
      <c r="OPL38" s="316"/>
      <c r="OPM38" s="316"/>
      <c r="OPN38" s="941"/>
      <c r="OPO38" s="941"/>
      <c r="OPP38" s="941"/>
      <c r="OPQ38" s="941"/>
      <c r="OPR38" s="266"/>
      <c r="OPS38" s="941"/>
      <c r="OPT38" s="941"/>
      <c r="OPU38" s="316"/>
      <c r="OPV38" s="316"/>
      <c r="OPW38" s="941"/>
      <c r="OPX38" s="941"/>
      <c r="OPY38" s="941"/>
      <c r="OPZ38" s="941"/>
      <c r="OQA38" s="266"/>
      <c r="OQB38" s="941"/>
      <c r="OQC38" s="941"/>
      <c r="OQD38" s="316"/>
      <c r="OQE38" s="316"/>
      <c r="OQF38" s="941"/>
      <c r="OQG38" s="941"/>
      <c r="OQH38" s="941"/>
      <c r="OQI38" s="941"/>
      <c r="OQJ38" s="266"/>
      <c r="OQK38" s="941"/>
      <c r="OQL38" s="941"/>
      <c r="OQM38" s="316"/>
      <c r="OQN38" s="316"/>
      <c r="OQO38" s="941"/>
      <c r="OQP38" s="941"/>
      <c r="OQQ38" s="941"/>
      <c r="OQR38" s="941"/>
      <c r="OQS38" s="266"/>
      <c r="OQT38" s="941"/>
      <c r="OQU38" s="941"/>
      <c r="OQV38" s="316"/>
      <c r="OQW38" s="316"/>
      <c r="OQX38" s="941"/>
      <c r="OQY38" s="941"/>
      <c r="OQZ38" s="941"/>
      <c r="ORA38" s="941"/>
      <c r="ORB38" s="266"/>
      <c r="ORC38" s="941"/>
      <c r="ORD38" s="941"/>
      <c r="ORE38" s="316"/>
      <c r="ORF38" s="316"/>
      <c r="ORG38" s="941"/>
      <c r="ORH38" s="941"/>
      <c r="ORI38" s="941"/>
      <c r="ORJ38" s="941"/>
      <c r="ORK38" s="266"/>
      <c r="ORL38" s="941"/>
      <c r="ORM38" s="941"/>
      <c r="ORN38" s="316"/>
      <c r="ORO38" s="316"/>
      <c r="ORP38" s="941"/>
      <c r="ORQ38" s="941"/>
      <c r="ORR38" s="941"/>
      <c r="ORS38" s="941"/>
      <c r="ORT38" s="266"/>
      <c r="ORU38" s="941"/>
      <c r="ORV38" s="941"/>
      <c r="ORW38" s="316"/>
      <c r="ORX38" s="316"/>
      <c r="ORY38" s="941"/>
      <c r="ORZ38" s="941"/>
      <c r="OSA38" s="941"/>
      <c r="OSB38" s="941"/>
      <c r="OSC38" s="266"/>
      <c r="OSD38" s="941"/>
      <c r="OSE38" s="941"/>
      <c r="OSF38" s="316"/>
      <c r="OSG38" s="316"/>
      <c r="OSH38" s="941"/>
      <c r="OSI38" s="941"/>
      <c r="OSJ38" s="941"/>
      <c r="OSK38" s="941"/>
      <c r="OSL38" s="266"/>
      <c r="OSM38" s="941"/>
      <c r="OSN38" s="941"/>
      <c r="OSO38" s="316"/>
      <c r="OSP38" s="316"/>
      <c r="OSQ38" s="941"/>
      <c r="OSR38" s="941"/>
      <c r="OSS38" s="941"/>
      <c r="OST38" s="941"/>
      <c r="OSU38" s="266"/>
      <c r="OSV38" s="941"/>
      <c r="OSW38" s="941"/>
      <c r="OSX38" s="316"/>
      <c r="OSY38" s="316"/>
      <c r="OSZ38" s="941"/>
      <c r="OTA38" s="941"/>
      <c r="OTB38" s="941"/>
      <c r="OTC38" s="941"/>
      <c r="OTD38" s="266"/>
      <c r="OTE38" s="941"/>
      <c r="OTF38" s="941"/>
      <c r="OTG38" s="316"/>
      <c r="OTH38" s="316"/>
      <c r="OTI38" s="941"/>
      <c r="OTJ38" s="941"/>
      <c r="OTK38" s="941"/>
      <c r="OTL38" s="941"/>
      <c r="OTM38" s="266"/>
      <c r="OTN38" s="941"/>
      <c r="OTO38" s="941"/>
      <c r="OTP38" s="316"/>
      <c r="OTQ38" s="316"/>
      <c r="OTR38" s="941"/>
      <c r="OTS38" s="941"/>
      <c r="OTT38" s="941"/>
      <c r="OTU38" s="941"/>
      <c r="OTV38" s="266"/>
      <c r="OTW38" s="941"/>
      <c r="OTX38" s="941"/>
      <c r="OTY38" s="316"/>
      <c r="OTZ38" s="316"/>
      <c r="OUA38" s="941"/>
      <c r="OUB38" s="941"/>
      <c r="OUC38" s="941"/>
      <c r="OUD38" s="941"/>
      <c r="OUE38" s="266"/>
      <c r="OUF38" s="941"/>
      <c r="OUG38" s="941"/>
      <c r="OUH38" s="316"/>
      <c r="OUI38" s="316"/>
      <c r="OUJ38" s="941"/>
      <c r="OUK38" s="941"/>
      <c r="OUL38" s="941"/>
      <c r="OUM38" s="941"/>
      <c r="OUN38" s="266"/>
      <c r="OUO38" s="941"/>
      <c r="OUP38" s="941"/>
      <c r="OUQ38" s="316"/>
      <c r="OUR38" s="316"/>
      <c r="OUS38" s="941"/>
      <c r="OUT38" s="941"/>
      <c r="OUU38" s="941"/>
      <c r="OUV38" s="941"/>
      <c r="OUW38" s="266"/>
      <c r="OUX38" s="941"/>
      <c r="OUY38" s="941"/>
      <c r="OUZ38" s="316"/>
      <c r="OVA38" s="316"/>
      <c r="OVB38" s="941"/>
      <c r="OVC38" s="941"/>
      <c r="OVD38" s="941"/>
      <c r="OVE38" s="941"/>
      <c r="OVF38" s="266"/>
      <c r="OVG38" s="941"/>
      <c r="OVH38" s="941"/>
      <c r="OVI38" s="316"/>
      <c r="OVJ38" s="316"/>
      <c r="OVK38" s="941"/>
      <c r="OVL38" s="941"/>
      <c r="OVM38" s="941"/>
      <c r="OVN38" s="941"/>
      <c r="OVO38" s="266"/>
      <c r="OVP38" s="941"/>
      <c r="OVQ38" s="941"/>
      <c r="OVR38" s="316"/>
      <c r="OVS38" s="316"/>
      <c r="OVT38" s="941"/>
      <c r="OVU38" s="941"/>
      <c r="OVV38" s="941"/>
      <c r="OVW38" s="941"/>
      <c r="OVX38" s="266"/>
      <c r="OVY38" s="941"/>
      <c r="OVZ38" s="941"/>
      <c r="OWA38" s="316"/>
      <c r="OWB38" s="316"/>
      <c r="OWC38" s="941"/>
      <c r="OWD38" s="941"/>
      <c r="OWE38" s="941"/>
      <c r="OWF38" s="941"/>
      <c r="OWG38" s="266"/>
      <c r="OWH38" s="941"/>
      <c r="OWI38" s="941"/>
      <c r="OWJ38" s="316"/>
      <c r="OWK38" s="316"/>
      <c r="OWL38" s="941"/>
      <c r="OWM38" s="941"/>
      <c r="OWN38" s="941"/>
      <c r="OWO38" s="941"/>
      <c r="OWP38" s="266"/>
      <c r="OWQ38" s="941"/>
      <c r="OWR38" s="941"/>
      <c r="OWS38" s="316"/>
      <c r="OWT38" s="316"/>
      <c r="OWU38" s="941"/>
      <c r="OWV38" s="941"/>
      <c r="OWW38" s="941"/>
      <c r="OWX38" s="941"/>
      <c r="OWY38" s="266"/>
      <c r="OWZ38" s="941"/>
      <c r="OXA38" s="941"/>
      <c r="OXB38" s="316"/>
      <c r="OXC38" s="316"/>
      <c r="OXD38" s="941"/>
      <c r="OXE38" s="941"/>
      <c r="OXF38" s="941"/>
      <c r="OXG38" s="941"/>
      <c r="OXH38" s="266"/>
      <c r="OXI38" s="941"/>
      <c r="OXJ38" s="941"/>
      <c r="OXK38" s="316"/>
      <c r="OXL38" s="316"/>
      <c r="OXM38" s="941"/>
      <c r="OXN38" s="941"/>
      <c r="OXO38" s="941"/>
      <c r="OXP38" s="941"/>
      <c r="OXQ38" s="266"/>
      <c r="OXR38" s="941"/>
      <c r="OXS38" s="941"/>
      <c r="OXT38" s="316"/>
      <c r="OXU38" s="316"/>
      <c r="OXV38" s="941"/>
      <c r="OXW38" s="941"/>
      <c r="OXX38" s="941"/>
      <c r="OXY38" s="941"/>
      <c r="OXZ38" s="266"/>
      <c r="OYA38" s="941"/>
      <c r="OYB38" s="941"/>
      <c r="OYC38" s="316"/>
      <c r="OYD38" s="316"/>
      <c r="OYE38" s="941"/>
      <c r="OYF38" s="941"/>
      <c r="OYG38" s="941"/>
      <c r="OYH38" s="941"/>
      <c r="OYI38" s="266"/>
      <c r="OYJ38" s="941"/>
      <c r="OYK38" s="941"/>
      <c r="OYL38" s="316"/>
      <c r="OYM38" s="316"/>
      <c r="OYN38" s="941"/>
      <c r="OYO38" s="941"/>
      <c r="OYP38" s="941"/>
      <c r="OYQ38" s="941"/>
      <c r="OYR38" s="266"/>
      <c r="OYS38" s="941"/>
      <c r="OYT38" s="941"/>
      <c r="OYU38" s="316"/>
      <c r="OYV38" s="316"/>
      <c r="OYW38" s="941"/>
      <c r="OYX38" s="941"/>
      <c r="OYY38" s="941"/>
      <c r="OYZ38" s="941"/>
      <c r="OZA38" s="266"/>
      <c r="OZB38" s="941"/>
      <c r="OZC38" s="941"/>
      <c r="OZD38" s="316"/>
      <c r="OZE38" s="316"/>
      <c r="OZF38" s="941"/>
      <c r="OZG38" s="941"/>
      <c r="OZH38" s="941"/>
      <c r="OZI38" s="941"/>
      <c r="OZJ38" s="266"/>
      <c r="OZK38" s="941"/>
      <c r="OZL38" s="941"/>
      <c r="OZM38" s="316"/>
      <c r="OZN38" s="316"/>
      <c r="OZO38" s="941"/>
      <c r="OZP38" s="941"/>
      <c r="OZQ38" s="941"/>
      <c r="OZR38" s="941"/>
      <c r="OZS38" s="266"/>
      <c r="OZT38" s="941"/>
      <c r="OZU38" s="941"/>
      <c r="OZV38" s="316"/>
      <c r="OZW38" s="316"/>
      <c r="OZX38" s="941"/>
      <c r="OZY38" s="941"/>
      <c r="OZZ38" s="941"/>
      <c r="PAA38" s="941"/>
      <c r="PAB38" s="266"/>
      <c r="PAC38" s="941"/>
      <c r="PAD38" s="941"/>
      <c r="PAE38" s="316"/>
      <c r="PAF38" s="316"/>
      <c r="PAG38" s="941"/>
      <c r="PAH38" s="941"/>
      <c r="PAI38" s="941"/>
      <c r="PAJ38" s="941"/>
      <c r="PAK38" s="266"/>
      <c r="PAL38" s="941"/>
      <c r="PAM38" s="941"/>
      <c r="PAN38" s="316"/>
      <c r="PAO38" s="316"/>
      <c r="PAP38" s="941"/>
      <c r="PAQ38" s="941"/>
      <c r="PAR38" s="941"/>
      <c r="PAS38" s="941"/>
      <c r="PAT38" s="266"/>
      <c r="PAU38" s="941"/>
      <c r="PAV38" s="941"/>
      <c r="PAW38" s="316"/>
      <c r="PAX38" s="316"/>
      <c r="PAY38" s="941"/>
      <c r="PAZ38" s="941"/>
      <c r="PBA38" s="941"/>
      <c r="PBB38" s="941"/>
      <c r="PBC38" s="266"/>
      <c r="PBD38" s="941"/>
      <c r="PBE38" s="941"/>
      <c r="PBF38" s="316"/>
      <c r="PBG38" s="316"/>
      <c r="PBH38" s="941"/>
      <c r="PBI38" s="941"/>
      <c r="PBJ38" s="941"/>
      <c r="PBK38" s="941"/>
      <c r="PBL38" s="266"/>
      <c r="PBM38" s="941"/>
      <c r="PBN38" s="941"/>
      <c r="PBO38" s="316"/>
      <c r="PBP38" s="316"/>
      <c r="PBQ38" s="941"/>
      <c r="PBR38" s="941"/>
      <c r="PBS38" s="941"/>
      <c r="PBT38" s="941"/>
      <c r="PBU38" s="266"/>
      <c r="PBV38" s="941"/>
      <c r="PBW38" s="941"/>
      <c r="PBX38" s="316"/>
      <c r="PBY38" s="316"/>
      <c r="PBZ38" s="941"/>
      <c r="PCA38" s="941"/>
      <c r="PCB38" s="941"/>
      <c r="PCC38" s="941"/>
      <c r="PCD38" s="266"/>
      <c r="PCE38" s="941"/>
      <c r="PCF38" s="941"/>
      <c r="PCG38" s="316"/>
      <c r="PCH38" s="316"/>
      <c r="PCI38" s="941"/>
      <c r="PCJ38" s="941"/>
      <c r="PCK38" s="941"/>
      <c r="PCL38" s="941"/>
      <c r="PCM38" s="266"/>
      <c r="PCN38" s="941"/>
      <c r="PCO38" s="941"/>
      <c r="PCP38" s="316"/>
      <c r="PCQ38" s="316"/>
      <c r="PCR38" s="941"/>
      <c r="PCS38" s="941"/>
      <c r="PCT38" s="941"/>
      <c r="PCU38" s="941"/>
      <c r="PCV38" s="266"/>
      <c r="PCW38" s="941"/>
      <c r="PCX38" s="941"/>
      <c r="PCY38" s="316"/>
      <c r="PCZ38" s="316"/>
      <c r="PDA38" s="941"/>
      <c r="PDB38" s="941"/>
      <c r="PDC38" s="941"/>
      <c r="PDD38" s="941"/>
      <c r="PDE38" s="266"/>
      <c r="PDF38" s="941"/>
      <c r="PDG38" s="941"/>
      <c r="PDH38" s="316"/>
      <c r="PDI38" s="316"/>
      <c r="PDJ38" s="941"/>
      <c r="PDK38" s="941"/>
      <c r="PDL38" s="941"/>
      <c r="PDM38" s="941"/>
      <c r="PDN38" s="266"/>
      <c r="PDO38" s="941"/>
      <c r="PDP38" s="941"/>
      <c r="PDQ38" s="316"/>
      <c r="PDR38" s="316"/>
      <c r="PDS38" s="941"/>
      <c r="PDT38" s="941"/>
      <c r="PDU38" s="941"/>
      <c r="PDV38" s="941"/>
      <c r="PDW38" s="266"/>
      <c r="PDX38" s="941"/>
      <c r="PDY38" s="941"/>
      <c r="PDZ38" s="316"/>
      <c r="PEA38" s="316"/>
      <c r="PEB38" s="941"/>
      <c r="PEC38" s="941"/>
      <c r="PED38" s="941"/>
      <c r="PEE38" s="941"/>
      <c r="PEF38" s="266"/>
      <c r="PEG38" s="941"/>
      <c r="PEH38" s="941"/>
      <c r="PEI38" s="316"/>
      <c r="PEJ38" s="316"/>
      <c r="PEK38" s="941"/>
      <c r="PEL38" s="941"/>
      <c r="PEM38" s="941"/>
      <c r="PEN38" s="941"/>
      <c r="PEO38" s="266"/>
      <c r="PEP38" s="941"/>
      <c r="PEQ38" s="941"/>
      <c r="PER38" s="316"/>
      <c r="PES38" s="316"/>
      <c r="PET38" s="941"/>
      <c r="PEU38" s="941"/>
      <c r="PEV38" s="941"/>
      <c r="PEW38" s="941"/>
      <c r="PEX38" s="266"/>
      <c r="PEY38" s="941"/>
      <c r="PEZ38" s="941"/>
      <c r="PFA38" s="316"/>
      <c r="PFB38" s="316"/>
      <c r="PFC38" s="941"/>
      <c r="PFD38" s="941"/>
      <c r="PFE38" s="941"/>
      <c r="PFF38" s="941"/>
      <c r="PFG38" s="266"/>
      <c r="PFH38" s="941"/>
      <c r="PFI38" s="941"/>
      <c r="PFJ38" s="316"/>
      <c r="PFK38" s="316"/>
      <c r="PFL38" s="941"/>
      <c r="PFM38" s="941"/>
      <c r="PFN38" s="941"/>
      <c r="PFO38" s="941"/>
      <c r="PFP38" s="266"/>
      <c r="PFQ38" s="941"/>
      <c r="PFR38" s="941"/>
      <c r="PFS38" s="316"/>
      <c r="PFT38" s="316"/>
      <c r="PFU38" s="941"/>
      <c r="PFV38" s="941"/>
      <c r="PFW38" s="941"/>
      <c r="PFX38" s="941"/>
      <c r="PFY38" s="266"/>
      <c r="PFZ38" s="941"/>
      <c r="PGA38" s="941"/>
      <c r="PGB38" s="316"/>
      <c r="PGC38" s="316"/>
      <c r="PGD38" s="941"/>
      <c r="PGE38" s="941"/>
      <c r="PGF38" s="941"/>
      <c r="PGG38" s="941"/>
      <c r="PGH38" s="266"/>
      <c r="PGI38" s="941"/>
      <c r="PGJ38" s="941"/>
      <c r="PGK38" s="316"/>
      <c r="PGL38" s="316"/>
      <c r="PGM38" s="941"/>
      <c r="PGN38" s="941"/>
      <c r="PGO38" s="941"/>
      <c r="PGP38" s="941"/>
      <c r="PGQ38" s="266"/>
      <c r="PGR38" s="941"/>
      <c r="PGS38" s="941"/>
      <c r="PGT38" s="316"/>
      <c r="PGU38" s="316"/>
      <c r="PGV38" s="941"/>
      <c r="PGW38" s="941"/>
      <c r="PGX38" s="941"/>
      <c r="PGY38" s="941"/>
      <c r="PGZ38" s="266"/>
      <c r="PHA38" s="941"/>
      <c r="PHB38" s="941"/>
      <c r="PHC38" s="316"/>
      <c r="PHD38" s="316"/>
      <c r="PHE38" s="941"/>
      <c r="PHF38" s="941"/>
      <c r="PHG38" s="941"/>
      <c r="PHH38" s="941"/>
      <c r="PHI38" s="266"/>
      <c r="PHJ38" s="941"/>
      <c r="PHK38" s="941"/>
      <c r="PHL38" s="316"/>
      <c r="PHM38" s="316"/>
      <c r="PHN38" s="941"/>
      <c r="PHO38" s="941"/>
      <c r="PHP38" s="941"/>
      <c r="PHQ38" s="941"/>
      <c r="PHR38" s="266"/>
      <c r="PHS38" s="941"/>
      <c r="PHT38" s="941"/>
      <c r="PHU38" s="316"/>
      <c r="PHV38" s="316"/>
      <c r="PHW38" s="941"/>
      <c r="PHX38" s="941"/>
      <c r="PHY38" s="941"/>
      <c r="PHZ38" s="941"/>
      <c r="PIA38" s="266"/>
      <c r="PIB38" s="941"/>
      <c r="PIC38" s="941"/>
      <c r="PID38" s="316"/>
      <c r="PIE38" s="316"/>
      <c r="PIF38" s="941"/>
      <c r="PIG38" s="941"/>
      <c r="PIH38" s="941"/>
      <c r="PII38" s="941"/>
      <c r="PIJ38" s="266"/>
      <c r="PIK38" s="941"/>
      <c r="PIL38" s="941"/>
      <c r="PIM38" s="316"/>
      <c r="PIN38" s="316"/>
      <c r="PIO38" s="941"/>
      <c r="PIP38" s="941"/>
      <c r="PIQ38" s="941"/>
      <c r="PIR38" s="941"/>
      <c r="PIS38" s="266"/>
      <c r="PIT38" s="941"/>
      <c r="PIU38" s="941"/>
      <c r="PIV38" s="316"/>
      <c r="PIW38" s="316"/>
      <c r="PIX38" s="941"/>
      <c r="PIY38" s="941"/>
      <c r="PIZ38" s="941"/>
      <c r="PJA38" s="941"/>
      <c r="PJB38" s="266"/>
      <c r="PJC38" s="941"/>
      <c r="PJD38" s="941"/>
      <c r="PJE38" s="316"/>
      <c r="PJF38" s="316"/>
      <c r="PJG38" s="941"/>
      <c r="PJH38" s="941"/>
      <c r="PJI38" s="941"/>
      <c r="PJJ38" s="941"/>
      <c r="PJK38" s="266"/>
      <c r="PJL38" s="941"/>
      <c r="PJM38" s="941"/>
      <c r="PJN38" s="316"/>
      <c r="PJO38" s="316"/>
      <c r="PJP38" s="941"/>
      <c r="PJQ38" s="941"/>
      <c r="PJR38" s="941"/>
      <c r="PJS38" s="941"/>
      <c r="PJT38" s="266"/>
      <c r="PJU38" s="941"/>
      <c r="PJV38" s="941"/>
      <c r="PJW38" s="316"/>
      <c r="PJX38" s="316"/>
      <c r="PJY38" s="941"/>
      <c r="PJZ38" s="941"/>
      <c r="PKA38" s="941"/>
      <c r="PKB38" s="941"/>
      <c r="PKC38" s="266"/>
      <c r="PKD38" s="941"/>
      <c r="PKE38" s="941"/>
      <c r="PKF38" s="316"/>
      <c r="PKG38" s="316"/>
      <c r="PKH38" s="941"/>
      <c r="PKI38" s="941"/>
      <c r="PKJ38" s="941"/>
      <c r="PKK38" s="941"/>
      <c r="PKL38" s="266"/>
      <c r="PKM38" s="941"/>
      <c r="PKN38" s="941"/>
      <c r="PKO38" s="316"/>
      <c r="PKP38" s="316"/>
      <c r="PKQ38" s="941"/>
      <c r="PKR38" s="941"/>
      <c r="PKS38" s="941"/>
      <c r="PKT38" s="941"/>
      <c r="PKU38" s="266"/>
      <c r="PKV38" s="941"/>
      <c r="PKW38" s="941"/>
      <c r="PKX38" s="316"/>
      <c r="PKY38" s="316"/>
      <c r="PKZ38" s="941"/>
      <c r="PLA38" s="941"/>
      <c r="PLB38" s="941"/>
      <c r="PLC38" s="941"/>
      <c r="PLD38" s="266"/>
      <c r="PLE38" s="941"/>
      <c r="PLF38" s="941"/>
      <c r="PLG38" s="316"/>
      <c r="PLH38" s="316"/>
      <c r="PLI38" s="941"/>
      <c r="PLJ38" s="941"/>
      <c r="PLK38" s="941"/>
      <c r="PLL38" s="941"/>
      <c r="PLM38" s="266"/>
      <c r="PLN38" s="941"/>
      <c r="PLO38" s="941"/>
      <c r="PLP38" s="316"/>
      <c r="PLQ38" s="316"/>
      <c r="PLR38" s="941"/>
      <c r="PLS38" s="941"/>
      <c r="PLT38" s="941"/>
      <c r="PLU38" s="941"/>
      <c r="PLV38" s="266"/>
      <c r="PLW38" s="941"/>
      <c r="PLX38" s="941"/>
      <c r="PLY38" s="316"/>
      <c r="PLZ38" s="316"/>
      <c r="PMA38" s="941"/>
      <c r="PMB38" s="941"/>
      <c r="PMC38" s="941"/>
      <c r="PMD38" s="941"/>
      <c r="PME38" s="266"/>
      <c r="PMF38" s="941"/>
      <c r="PMG38" s="941"/>
      <c r="PMH38" s="316"/>
      <c r="PMI38" s="316"/>
      <c r="PMJ38" s="941"/>
      <c r="PMK38" s="941"/>
      <c r="PML38" s="941"/>
      <c r="PMM38" s="941"/>
      <c r="PMN38" s="266"/>
      <c r="PMO38" s="941"/>
      <c r="PMP38" s="941"/>
      <c r="PMQ38" s="316"/>
      <c r="PMR38" s="316"/>
      <c r="PMS38" s="941"/>
      <c r="PMT38" s="941"/>
      <c r="PMU38" s="941"/>
      <c r="PMV38" s="941"/>
      <c r="PMW38" s="266"/>
      <c r="PMX38" s="941"/>
      <c r="PMY38" s="941"/>
      <c r="PMZ38" s="316"/>
      <c r="PNA38" s="316"/>
      <c r="PNB38" s="941"/>
      <c r="PNC38" s="941"/>
      <c r="PND38" s="941"/>
      <c r="PNE38" s="941"/>
      <c r="PNF38" s="266"/>
      <c r="PNG38" s="941"/>
      <c r="PNH38" s="941"/>
      <c r="PNI38" s="316"/>
      <c r="PNJ38" s="316"/>
      <c r="PNK38" s="941"/>
      <c r="PNL38" s="941"/>
      <c r="PNM38" s="941"/>
      <c r="PNN38" s="941"/>
      <c r="PNO38" s="266"/>
      <c r="PNP38" s="941"/>
      <c r="PNQ38" s="941"/>
      <c r="PNR38" s="316"/>
      <c r="PNS38" s="316"/>
      <c r="PNT38" s="941"/>
      <c r="PNU38" s="941"/>
      <c r="PNV38" s="941"/>
      <c r="PNW38" s="941"/>
      <c r="PNX38" s="266"/>
      <c r="PNY38" s="941"/>
      <c r="PNZ38" s="941"/>
      <c r="POA38" s="316"/>
      <c r="POB38" s="316"/>
      <c r="POC38" s="941"/>
      <c r="POD38" s="941"/>
      <c r="POE38" s="941"/>
      <c r="POF38" s="941"/>
      <c r="POG38" s="266"/>
      <c r="POH38" s="941"/>
      <c r="POI38" s="941"/>
      <c r="POJ38" s="316"/>
      <c r="POK38" s="316"/>
      <c r="POL38" s="941"/>
      <c r="POM38" s="941"/>
      <c r="PON38" s="941"/>
      <c r="POO38" s="941"/>
      <c r="POP38" s="266"/>
      <c r="POQ38" s="941"/>
      <c r="POR38" s="941"/>
      <c r="POS38" s="316"/>
      <c r="POT38" s="316"/>
      <c r="POU38" s="941"/>
      <c r="POV38" s="941"/>
      <c r="POW38" s="941"/>
      <c r="POX38" s="941"/>
      <c r="POY38" s="266"/>
      <c r="POZ38" s="941"/>
      <c r="PPA38" s="941"/>
      <c r="PPB38" s="316"/>
      <c r="PPC38" s="316"/>
      <c r="PPD38" s="941"/>
      <c r="PPE38" s="941"/>
      <c r="PPF38" s="941"/>
      <c r="PPG38" s="941"/>
      <c r="PPH38" s="266"/>
      <c r="PPI38" s="941"/>
      <c r="PPJ38" s="941"/>
      <c r="PPK38" s="316"/>
      <c r="PPL38" s="316"/>
      <c r="PPM38" s="941"/>
      <c r="PPN38" s="941"/>
      <c r="PPO38" s="941"/>
      <c r="PPP38" s="941"/>
      <c r="PPQ38" s="266"/>
      <c r="PPR38" s="941"/>
      <c r="PPS38" s="941"/>
      <c r="PPT38" s="316"/>
      <c r="PPU38" s="316"/>
      <c r="PPV38" s="941"/>
      <c r="PPW38" s="941"/>
      <c r="PPX38" s="941"/>
      <c r="PPY38" s="941"/>
      <c r="PPZ38" s="266"/>
      <c r="PQA38" s="941"/>
      <c r="PQB38" s="941"/>
      <c r="PQC38" s="316"/>
      <c r="PQD38" s="316"/>
      <c r="PQE38" s="941"/>
      <c r="PQF38" s="941"/>
      <c r="PQG38" s="941"/>
      <c r="PQH38" s="941"/>
      <c r="PQI38" s="266"/>
      <c r="PQJ38" s="941"/>
      <c r="PQK38" s="941"/>
      <c r="PQL38" s="316"/>
      <c r="PQM38" s="316"/>
      <c r="PQN38" s="941"/>
      <c r="PQO38" s="941"/>
      <c r="PQP38" s="941"/>
      <c r="PQQ38" s="941"/>
      <c r="PQR38" s="266"/>
      <c r="PQS38" s="941"/>
      <c r="PQT38" s="941"/>
      <c r="PQU38" s="316"/>
      <c r="PQV38" s="316"/>
      <c r="PQW38" s="941"/>
      <c r="PQX38" s="941"/>
      <c r="PQY38" s="941"/>
      <c r="PQZ38" s="941"/>
      <c r="PRA38" s="266"/>
      <c r="PRB38" s="941"/>
      <c r="PRC38" s="941"/>
      <c r="PRD38" s="316"/>
      <c r="PRE38" s="316"/>
      <c r="PRF38" s="941"/>
      <c r="PRG38" s="941"/>
      <c r="PRH38" s="941"/>
      <c r="PRI38" s="941"/>
      <c r="PRJ38" s="266"/>
      <c r="PRK38" s="941"/>
      <c r="PRL38" s="941"/>
      <c r="PRM38" s="316"/>
      <c r="PRN38" s="316"/>
      <c r="PRO38" s="941"/>
      <c r="PRP38" s="941"/>
      <c r="PRQ38" s="941"/>
      <c r="PRR38" s="941"/>
      <c r="PRS38" s="266"/>
      <c r="PRT38" s="941"/>
      <c r="PRU38" s="941"/>
      <c r="PRV38" s="316"/>
      <c r="PRW38" s="316"/>
      <c r="PRX38" s="941"/>
      <c r="PRY38" s="941"/>
      <c r="PRZ38" s="941"/>
      <c r="PSA38" s="941"/>
      <c r="PSB38" s="266"/>
      <c r="PSC38" s="941"/>
      <c r="PSD38" s="941"/>
      <c r="PSE38" s="316"/>
      <c r="PSF38" s="316"/>
      <c r="PSG38" s="941"/>
      <c r="PSH38" s="941"/>
      <c r="PSI38" s="941"/>
      <c r="PSJ38" s="941"/>
      <c r="PSK38" s="266"/>
      <c r="PSL38" s="941"/>
      <c r="PSM38" s="941"/>
      <c r="PSN38" s="316"/>
      <c r="PSO38" s="316"/>
      <c r="PSP38" s="941"/>
      <c r="PSQ38" s="941"/>
      <c r="PSR38" s="941"/>
      <c r="PSS38" s="941"/>
      <c r="PST38" s="266"/>
      <c r="PSU38" s="941"/>
      <c r="PSV38" s="941"/>
      <c r="PSW38" s="316"/>
      <c r="PSX38" s="316"/>
      <c r="PSY38" s="941"/>
      <c r="PSZ38" s="941"/>
      <c r="PTA38" s="941"/>
      <c r="PTB38" s="941"/>
      <c r="PTC38" s="266"/>
      <c r="PTD38" s="941"/>
      <c r="PTE38" s="941"/>
      <c r="PTF38" s="316"/>
      <c r="PTG38" s="316"/>
      <c r="PTH38" s="941"/>
      <c r="PTI38" s="941"/>
      <c r="PTJ38" s="941"/>
      <c r="PTK38" s="941"/>
      <c r="PTL38" s="266"/>
      <c r="PTM38" s="941"/>
      <c r="PTN38" s="941"/>
      <c r="PTO38" s="316"/>
      <c r="PTP38" s="316"/>
      <c r="PTQ38" s="941"/>
      <c r="PTR38" s="941"/>
      <c r="PTS38" s="941"/>
      <c r="PTT38" s="941"/>
      <c r="PTU38" s="266"/>
      <c r="PTV38" s="941"/>
      <c r="PTW38" s="941"/>
      <c r="PTX38" s="316"/>
      <c r="PTY38" s="316"/>
      <c r="PTZ38" s="941"/>
      <c r="PUA38" s="941"/>
      <c r="PUB38" s="941"/>
      <c r="PUC38" s="941"/>
      <c r="PUD38" s="266"/>
      <c r="PUE38" s="941"/>
      <c r="PUF38" s="941"/>
      <c r="PUG38" s="316"/>
      <c r="PUH38" s="316"/>
      <c r="PUI38" s="941"/>
      <c r="PUJ38" s="941"/>
      <c r="PUK38" s="941"/>
      <c r="PUL38" s="941"/>
      <c r="PUM38" s="266"/>
      <c r="PUN38" s="941"/>
      <c r="PUO38" s="941"/>
      <c r="PUP38" s="316"/>
      <c r="PUQ38" s="316"/>
      <c r="PUR38" s="941"/>
      <c r="PUS38" s="941"/>
      <c r="PUT38" s="941"/>
      <c r="PUU38" s="941"/>
      <c r="PUV38" s="266"/>
      <c r="PUW38" s="941"/>
      <c r="PUX38" s="941"/>
      <c r="PUY38" s="316"/>
      <c r="PUZ38" s="316"/>
      <c r="PVA38" s="941"/>
      <c r="PVB38" s="941"/>
      <c r="PVC38" s="941"/>
      <c r="PVD38" s="941"/>
      <c r="PVE38" s="266"/>
      <c r="PVF38" s="941"/>
      <c r="PVG38" s="941"/>
      <c r="PVH38" s="316"/>
      <c r="PVI38" s="316"/>
      <c r="PVJ38" s="941"/>
      <c r="PVK38" s="941"/>
      <c r="PVL38" s="941"/>
      <c r="PVM38" s="941"/>
      <c r="PVN38" s="266"/>
      <c r="PVO38" s="941"/>
      <c r="PVP38" s="941"/>
      <c r="PVQ38" s="316"/>
      <c r="PVR38" s="316"/>
      <c r="PVS38" s="941"/>
      <c r="PVT38" s="941"/>
      <c r="PVU38" s="941"/>
      <c r="PVV38" s="941"/>
      <c r="PVW38" s="266"/>
      <c r="PVX38" s="941"/>
      <c r="PVY38" s="941"/>
      <c r="PVZ38" s="316"/>
      <c r="PWA38" s="316"/>
      <c r="PWB38" s="941"/>
      <c r="PWC38" s="941"/>
      <c r="PWD38" s="941"/>
      <c r="PWE38" s="941"/>
      <c r="PWF38" s="266"/>
      <c r="PWG38" s="941"/>
      <c r="PWH38" s="941"/>
      <c r="PWI38" s="316"/>
      <c r="PWJ38" s="316"/>
      <c r="PWK38" s="941"/>
      <c r="PWL38" s="941"/>
      <c r="PWM38" s="941"/>
      <c r="PWN38" s="941"/>
      <c r="PWO38" s="266"/>
      <c r="PWP38" s="941"/>
      <c r="PWQ38" s="941"/>
      <c r="PWR38" s="316"/>
      <c r="PWS38" s="316"/>
      <c r="PWT38" s="941"/>
      <c r="PWU38" s="941"/>
      <c r="PWV38" s="941"/>
      <c r="PWW38" s="941"/>
      <c r="PWX38" s="266"/>
      <c r="PWY38" s="941"/>
      <c r="PWZ38" s="941"/>
      <c r="PXA38" s="316"/>
      <c r="PXB38" s="316"/>
      <c r="PXC38" s="941"/>
      <c r="PXD38" s="941"/>
      <c r="PXE38" s="941"/>
      <c r="PXF38" s="941"/>
      <c r="PXG38" s="266"/>
      <c r="PXH38" s="941"/>
      <c r="PXI38" s="941"/>
      <c r="PXJ38" s="316"/>
      <c r="PXK38" s="316"/>
      <c r="PXL38" s="941"/>
      <c r="PXM38" s="941"/>
      <c r="PXN38" s="941"/>
      <c r="PXO38" s="941"/>
      <c r="PXP38" s="266"/>
      <c r="PXQ38" s="941"/>
      <c r="PXR38" s="941"/>
      <c r="PXS38" s="316"/>
      <c r="PXT38" s="316"/>
      <c r="PXU38" s="941"/>
      <c r="PXV38" s="941"/>
      <c r="PXW38" s="941"/>
      <c r="PXX38" s="941"/>
      <c r="PXY38" s="266"/>
      <c r="PXZ38" s="941"/>
      <c r="PYA38" s="941"/>
      <c r="PYB38" s="316"/>
      <c r="PYC38" s="316"/>
      <c r="PYD38" s="941"/>
      <c r="PYE38" s="941"/>
      <c r="PYF38" s="941"/>
      <c r="PYG38" s="941"/>
      <c r="PYH38" s="266"/>
      <c r="PYI38" s="941"/>
      <c r="PYJ38" s="941"/>
      <c r="PYK38" s="316"/>
      <c r="PYL38" s="316"/>
      <c r="PYM38" s="941"/>
      <c r="PYN38" s="941"/>
      <c r="PYO38" s="941"/>
      <c r="PYP38" s="941"/>
      <c r="PYQ38" s="266"/>
      <c r="PYR38" s="941"/>
      <c r="PYS38" s="941"/>
      <c r="PYT38" s="316"/>
      <c r="PYU38" s="316"/>
      <c r="PYV38" s="941"/>
      <c r="PYW38" s="941"/>
      <c r="PYX38" s="941"/>
      <c r="PYY38" s="941"/>
      <c r="PYZ38" s="266"/>
      <c r="PZA38" s="941"/>
      <c r="PZB38" s="941"/>
      <c r="PZC38" s="316"/>
      <c r="PZD38" s="316"/>
      <c r="PZE38" s="941"/>
      <c r="PZF38" s="941"/>
      <c r="PZG38" s="941"/>
      <c r="PZH38" s="941"/>
      <c r="PZI38" s="266"/>
      <c r="PZJ38" s="941"/>
      <c r="PZK38" s="941"/>
      <c r="PZL38" s="316"/>
      <c r="PZM38" s="316"/>
      <c r="PZN38" s="941"/>
      <c r="PZO38" s="941"/>
      <c r="PZP38" s="941"/>
      <c r="PZQ38" s="941"/>
      <c r="PZR38" s="266"/>
      <c r="PZS38" s="941"/>
      <c r="PZT38" s="941"/>
      <c r="PZU38" s="316"/>
      <c r="PZV38" s="316"/>
      <c r="PZW38" s="941"/>
      <c r="PZX38" s="941"/>
      <c r="PZY38" s="941"/>
      <c r="PZZ38" s="941"/>
      <c r="QAA38" s="266"/>
      <c r="QAB38" s="941"/>
      <c r="QAC38" s="941"/>
      <c r="QAD38" s="316"/>
      <c r="QAE38" s="316"/>
      <c r="QAF38" s="941"/>
      <c r="QAG38" s="941"/>
      <c r="QAH38" s="941"/>
      <c r="QAI38" s="941"/>
      <c r="QAJ38" s="266"/>
      <c r="QAK38" s="941"/>
      <c r="QAL38" s="941"/>
      <c r="QAM38" s="316"/>
      <c r="QAN38" s="316"/>
      <c r="QAO38" s="941"/>
      <c r="QAP38" s="941"/>
      <c r="QAQ38" s="941"/>
      <c r="QAR38" s="941"/>
      <c r="QAS38" s="266"/>
      <c r="QAT38" s="941"/>
      <c r="QAU38" s="941"/>
      <c r="QAV38" s="316"/>
      <c r="QAW38" s="316"/>
      <c r="QAX38" s="941"/>
      <c r="QAY38" s="941"/>
      <c r="QAZ38" s="941"/>
      <c r="QBA38" s="941"/>
      <c r="QBB38" s="266"/>
      <c r="QBC38" s="941"/>
      <c r="QBD38" s="941"/>
      <c r="QBE38" s="316"/>
      <c r="QBF38" s="316"/>
      <c r="QBG38" s="941"/>
      <c r="QBH38" s="941"/>
      <c r="QBI38" s="941"/>
      <c r="QBJ38" s="941"/>
      <c r="QBK38" s="266"/>
      <c r="QBL38" s="941"/>
      <c r="QBM38" s="941"/>
      <c r="QBN38" s="316"/>
      <c r="QBO38" s="316"/>
      <c r="QBP38" s="941"/>
      <c r="QBQ38" s="941"/>
      <c r="QBR38" s="941"/>
      <c r="QBS38" s="941"/>
      <c r="QBT38" s="266"/>
      <c r="QBU38" s="941"/>
      <c r="QBV38" s="941"/>
      <c r="QBW38" s="316"/>
      <c r="QBX38" s="316"/>
      <c r="QBY38" s="941"/>
      <c r="QBZ38" s="941"/>
      <c r="QCA38" s="941"/>
      <c r="QCB38" s="941"/>
      <c r="QCC38" s="266"/>
      <c r="QCD38" s="941"/>
      <c r="QCE38" s="941"/>
      <c r="QCF38" s="316"/>
      <c r="QCG38" s="316"/>
      <c r="QCH38" s="941"/>
      <c r="QCI38" s="941"/>
      <c r="QCJ38" s="941"/>
      <c r="QCK38" s="941"/>
      <c r="QCL38" s="266"/>
      <c r="QCM38" s="941"/>
      <c r="QCN38" s="941"/>
      <c r="QCO38" s="316"/>
      <c r="QCP38" s="316"/>
      <c r="QCQ38" s="941"/>
      <c r="QCR38" s="941"/>
      <c r="QCS38" s="941"/>
      <c r="QCT38" s="941"/>
      <c r="QCU38" s="266"/>
      <c r="QCV38" s="941"/>
      <c r="QCW38" s="941"/>
      <c r="QCX38" s="316"/>
      <c r="QCY38" s="316"/>
      <c r="QCZ38" s="941"/>
      <c r="QDA38" s="941"/>
      <c r="QDB38" s="941"/>
      <c r="QDC38" s="941"/>
      <c r="QDD38" s="266"/>
      <c r="QDE38" s="941"/>
      <c r="QDF38" s="941"/>
      <c r="QDG38" s="316"/>
      <c r="QDH38" s="316"/>
      <c r="QDI38" s="941"/>
      <c r="QDJ38" s="941"/>
      <c r="QDK38" s="941"/>
      <c r="QDL38" s="941"/>
      <c r="QDM38" s="266"/>
      <c r="QDN38" s="941"/>
      <c r="QDO38" s="941"/>
      <c r="QDP38" s="316"/>
      <c r="QDQ38" s="316"/>
      <c r="QDR38" s="941"/>
      <c r="QDS38" s="941"/>
      <c r="QDT38" s="941"/>
      <c r="QDU38" s="941"/>
      <c r="QDV38" s="266"/>
      <c r="QDW38" s="941"/>
      <c r="QDX38" s="941"/>
      <c r="QDY38" s="316"/>
      <c r="QDZ38" s="316"/>
      <c r="QEA38" s="941"/>
      <c r="QEB38" s="941"/>
      <c r="QEC38" s="941"/>
      <c r="QED38" s="941"/>
      <c r="QEE38" s="266"/>
      <c r="QEF38" s="941"/>
      <c r="QEG38" s="941"/>
      <c r="QEH38" s="316"/>
      <c r="QEI38" s="316"/>
      <c r="QEJ38" s="941"/>
      <c r="QEK38" s="941"/>
      <c r="QEL38" s="941"/>
      <c r="QEM38" s="941"/>
      <c r="QEN38" s="266"/>
      <c r="QEO38" s="941"/>
      <c r="QEP38" s="941"/>
      <c r="QEQ38" s="316"/>
      <c r="QER38" s="316"/>
      <c r="QES38" s="941"/>
      <c r="QET38" s="941"/>
      <c r="QEU38" s="941"/>
      <c r="QEV38" s="941"/>
      <c r="QEW38" s="266"/>
      <c r="QEX38" s="941"/>
      <c r="QEY38" s="941"/>
      <c r="QEZ38" s="316"/>
      <c r="QFA38" s="316"/>
      <c r="QFB38" s="941"/>
      <c r="QFC38" s="941"/>
      <c r="QFD38" s="941"/>
      <c r="QFE38" s="941"/>
      <c r="QFF38" s="266"/>
      <c r="QFG38" s="941"/>
      <c r="QFH38" s="941"/>
      <c r="QFI38" s="316"/>
      <c r="QFJ38" s="316"/>
      <c r="QFK38" s="941"/>
      <c r="QFL38" s="941"/>
      <c r="QFM38" s="941"/>
      <c r="QFN38" s="941"/>
      <c r="QFO38" s="266"/>
      <c r="QFP38" s="941"/>
      <c r="QFQ38" s="941"/>
      <c r="QFR38" s="316"/>
      <c r="QFS38" s="316"/>
      <c r="QFT38" s="941"/>
      <c r="QFU38" s="941"/>
      <c r="QFV38" s="941"/>
      <c r="QFW38" s="941"/>
      <c r="QFX38" s="266"/>
      <c r="QFY38" s="941"/>
      <c r="QFZ38" s="941"/>
      <c r="QGA38" s="316"/>
      <c r="QGB38" s="316"/>
      <c r="QGC38" s="941"/>
      <c r="QGD38" s="941"/>
      <c r="QGE38" s="941"/>
      <c r="QGF38" s="941"/>
      <c r="QGG38" s="266"/>
      <c r="QGH38" s="941"/>
      <c r="QGI38" s="941"/>
      <c r="QGJ38" s="316"/>
      <c r="QGK38" s="316"/>
      <c r="QGL38" s="941"/>
      <c r="QGM38" s="941"/>
      <c r="QGN38" s="941"/>
      <c r="QGO38" s="941"/>
      <c r="QGP38" s="266"/>
      <c r="QGQ38" s="941"/>
      <c r="QGR38" s="941"/>
      <c r="QGS38" s="316"/>
      <c r="QGT38" s="316"/>
      <c r="QGU38" s="941"/>
      <c r="QGV38" s="941"/>
      <c r="QGW38" s="941"/>
      <c r="QGX38" s="941"/>
      <c r="QGY38" s="266"/>
      <c r="QGZ38" s="941"/>
      <c r="QHA38" s="941"/>
      <c r="QHB38" s="316"/>
      <c r="QHC38" s="316"/>
      <c r="QHD38" s="941"/>
      <c r="QHE38" s="941"/>
      <c r="QHF38" s="941"/>
      <c r="QHG38" s="941"/>
      <c r="QHH38" s="266"/>
      <c r="QHI38" s="941"/>
      <c r="QHJ38" s="941"/>
      <c r="QHK38" s="316"/>
      <c r="QHL38" s="316"/>
      <c r="QHM38" s="941"/>
      <c r="QHN38" s="941"/>
      <c r="QHO38" s="941"/>
      <c r="QHP38" s="941"/>
      <c r="QHQ38" s="266"/>
      <c r="QHR38" s="941"/>
      <c r="QHS38" s="941"/>
      <c r="QHT38" s="316"/>
      <c r="QHU38" s="316"/>
      <c r="QHV38" s="941"/>
      <c r="QHW38" s="941"/>
      <c r="QHX38" s="941"/>
      <c r="QHY38" s="941"/>
      <c r="QHZ38" s="266"/>
      <c r="QIA38" s="941"/>
      <c r="QIB38" s="941"/>
      <c r="QIC38" s="316"/>
      <c r="QID38" s="316"/>
      <c r="QIE38" s="941"/>
      <c r="QIF38" s="941"/>
      <c r="QIG38" s="941"/>
      <c r="QIH38" s="941"/>
      <c r="QII38" s="266"/>
      <c r="QIJ38" s="941"/>
      <c r="QIK38" s="941"/>
      <c r="QIL38" s="316"/>
      <c r="QIM38" s="316"/>
      <c r="QIN38" s="941"/>
      <c r="QIO38" s="941"/>
      <c r="QIP38" s="941"/>
      <c r="QIQ38" s="941"/>
      <c r="QIR38" s="266"/>
      <c r="QIS38" s="941"/>
      <c r="QIT38" s="941"/>
      <c r="QIU38" s="316"/>
      <c r="QIV38" s="316"/>
      <c r="QIW38" s="941"/>
      <c r="QIX38" s="941"/>
      <c r="QIY38" s="941"/>
      <c r="QIZ38" s="941"/>
      <c r="QJA38" s="266"/>
      <c r="QJB38" s="941"/>
      <c r="QJC38" s="941"/>
      <c r="QJD38" s="316"/>
      <c r="QJE38" s="316"/>
      <c r="QJF38" s="941"/>
      <c r="QJG38" s="941"/>
      <c r="QJH38" s="941"/>
      <c r="QJI38" s="941"/>
      <c r="QJJ38" s="266"/>
      <c r="QJK38" s="941"/>
      <c r="QJL38" s="941"/>
      <c r="QJM38" s="316"/>
      <c r="QJN38" s="316"/>
      <c r="QJO38" s="941"/>
      <c r="QJP38" s="941"/>
      <c r="QJQ38" s="941"/>
      <c r="QJR38" s="941"/>
      <c r="QJS38" s="266"/>
      <c r="QJT38" s="941"/>
      <c r="QJU38" s="941"/>
      <c r="QJV38" s="316"/>
      <c r="QJW38" s="316"/>
      <c r="QJX38" s="941"/>
      <c r="QJY38" s="941"/>
      <c r="QJZ38" s="941"/>
      <c r="QKA38" s="941"/>
      <c r="QKB38" s="266"/>
      <c r="QKC38" s="941"/>
      <c r="QKD38" s="941"/>
      <c r="QKE38" s="316"/>
      <c r="QKF38" s="316"/>
      <c r="QKG38" s="941"/>
      <c r="QKH38" s="941"/>
      <c r="QKI38" s="941"/>
      <c r="QKJ38" s="941"/>
      <c r="QKK38" s="266"/>
      <c r="QKL38" s="941"/>
      <c r="QKM38" s="941"/>
      <c r="QKN38" s="316"/>
      <c r="QKO38" s="316"/>
      <c r="QKP38" s="941"/>
      <c r="QKQ38" s="941"/>
      <c r="QKR38" s="941"/>
      <c r="QKS38" s="941"/>
      <c r="QKT38" s="266"/>
      <c r="QKU38" s="941"/>
      <c r="QKV38" s="941"/>
      <c r="QKW38" s="316"/>
      <c r="QKX38" s="316"/>
      <c r="QKY38" s="941"/>
      <c r="QKZ38" s="941"/>
      <c r="QLA38" s="941"/>
      <c r="QLB38" s="941"/>
      <c r="QLC38" s="266"/>
      <c r="QLD38" s="941"/>
      <c r="QLE38" s="941"/>
      <c r="QLF38" s="316"/>
      <c r="QLG38" s="316"/>
      <c r="QLH38" s="941"/>
      <c r="QLI38" s="941"/>
      <c r="QLJ38" s="941"/>
      <c r="QLK38" s="941"/>
      <c r="QLL38" s="266"/>
      <c r="QLM38" s="941"/>
      <c r="QLN38" s="941"/>
      <c r="QLO38" s="316"/>
      <c r="QLP38" s="316"/>
      <c r="QLQ38" s="941"/>
      <c r="QLR38" s="941"/>
      <c r="QLS38" s="941"/>
      <c r="QLT38" s="941"/>
      <c r="QLU38" s="266"/>
      <c r="QLV38" s="941"/>
      <c r="QLW38" s="941"/>
      <c r="QLX38" s="316"/>
      <c r="QLY38" s="316"/>
      <c r="QLZ38" s="941"/>
      <c r="QMA38" s="941"/>
      <c r="QMB38" s="941"/>
      <c r="QMC38" s="941"/>
      <c r="QMD38" s="266"/>
      <c r="QME38" s="941"/>
      <c r="QMF38" s="941"/>
      <c r="QMG38" s="316"/>
      <c r="QMH38" s="316"/>
      <c r="QMI38" s="941"/>
      <c r="QMJ38" s="941"/>
      <c r="QMK38" s="941"/>
      <c r="QML38" s="941"/>
      <c r="QMM38" s="266"/>
      <c r="QMN38" s="941"/>
      <c r="QMO38" s="941"/>
      <c r="QMP38" s="316"/>
      <c r="QMQ38" s="316"/>
      <c r="QMR38" s="941"/>
      <c r="QMS38" s="941"/>
      <c r="QMT38" s="941"/>
      <c r="QMU38" s="941"/>
      <c r="QMV38" s="266"/>
      <c r="QMW38" s="941"/>
      <c r="QMX38" s="941"/>
      <c r="QMY38" s="316"/>
      <c r="QMZ38" s="316"/>
      <c r="QNA38" s="941"/>
      <c r="QNB38" s="941"/>
      <c r="QNC38" s="941"/>
      <c r="QND38" s="941"/>
      <c r="QNE38" s="266"/>
      <c r="QNF38" s="941"/>
      <c r="QNG38" s="941"/>
      <c r="QNH38" s="316"/>
      <c r="QNI38" s="316"/>
      <c r="QNJ38" s="941"/>
      <c r="QNK38" s="941"/>
      <c r="QNL38" s="941"/>
      <c r="QNM38" s="941"/>
      <c r="QNN38" s="266"/>
      <c r="QNO38" s="941"/>
      <c r="QNP38" s="941"/>
      <c r="QNQ38" s="316"/>
      <c r="QNR38" s="316"/>
      <c r="QNS38" s="941"/>
      <c r="QNT38" s="941"/>
      <c r="QNU38" s="941"/>
      <c r="QNV38" s="941"/>
      <c r="QNW38" s="266"/>
      <c r="QNX38" s="941"/>
      <c r="QNY38" s="941"/>
      <c r="QNZ38" s="316"/>
      <c r="QOA38" s="316"/>
      <c r="QOB38" s="941"/>
      <c r="QOC38" s="941"/>
      <c r="QOD38" s="941"/>
      <c r="QOE38" s="941"/>
      <c r="QOF38" s="266"/>
      <c r="QOG38" s="941"/>
      <c r="QOH38" s="941"/>
      <c r="QOI38" s="316"/>
      <c r="QOJ38" s="316"/>
      <c r="QOK38" s="941"/>
      <c r="QOL38" s="941"/>
      <c r="QOM38" s="941"/>
      <c r="QON38" s="941"/>
      <c r="QOO38" s="266"/>
      <c r="QOP38" s="941"/>
      <c r="QOQ38" s="941"/>
      <c r="QOR38" s="316"/>
      <c r="QOS38" s="316"/>
      <c r="QOT38" s="941"/>
      <c r="QOU38" s="941"/>
      <c r="QOV38" s="941"/>
      <c r="QOW38" s="941"/>
      <c r="QOX38" s="266"/>
      <c r="QOY38" s="941"/>
      <c r="QOZ38" s="941"/>
      <c r="QPA38" s="316"/>
      <c r="QPB38" s="316"/>
      <c r="QPC38" s="941"/>
      <c r="QPD38" s="941"/>
      <c r="QPE38" s="941"/>
      <c r="QPF38" s="941"/>
      <c r="QPG38" s="266"/>
      <c r="QPH38" s="941"/>
      <c r="QPI38" s="941"/>
      <c r="QPJ38" s="316"/>
      <c r="QPK38" s="316"/>
      <c r="QPL38" s="941"/>
      <c r="QPM38" s="941"/>
      <c r="QPN38" s="941"/>
      <c r="QPO38" s="941"/>
      <c r="QPP38" s="266"/>
      <c r="QPQ38" s="941"/>
      <c r="QPR38" s="941"/>
      <c r="QPS38" s="316"/>
      <c r="QPT38" s="316"/>
      <c r="QPU38" s="941"/>
      <c r="QPV38" s="941"/>
      <c r="QPW38" s="941"/>
      <c r="QPX38" s="941"/>
      <c r="QPY38" s="266"/>
      <c r="QPZ38" s="941"/>
      <c r="QQA38" s="941"/>
      <c r="QQB38" s="316"/>
      <c r="QQC38" s="316"/>
      <c r="QQD38" s="941"/>
      <c r="QQE38" s="941"/>
      <c r="QQF38" s="941"/>
      <c r="QQG38" s="941"/>
      <c r="QQH38" s="266"/>
      <c r="QQI38" s="941"/>
      <c r="QQJ38" s="941"/>
      <c r="QQK38" s="316"/>
      <c r="QQL38" s="316"/>
      <c r="QQM38" s="941"/>
      <c r="QQN38" s="941"/>
      <c r="QQO38" s="941"/>
      <c r="QQP38" s="941"/>
      <c r="QQQ38" s="266"/>
      <c r="QQR38" s="941"/>
      <c r="QQS38" s="941"/>
      <c r="QQT38" s="316"/>
      <c r="QQU38" s="316"/>
      <c r="QQV38" s="941"/>
      <c r="QQW38" s="941"/>
      <c r="QQX38" s="941"/>
      <c r="QQY38" s="941"/>
      <c r="QQZ38" s="266"/>
      <c r="QRA38" s="941"/>
      <c r="QRB38" s="941"/>
      <c r="QRC38" s="316"/>
      <c r="QRD38" s="316"/>
      <c r="QRE38" s="941"/>
      <c r="QRF38" s="941"/>
      <c r="QRG38" s="941"/>
      <c r="QRH38" s="941"/>
      <c r="QRI38" s="266"/>
      <c r="QRJ38" s="941"/>
      <c r="QRK38" s="941"/>
      <c r="QRL38" s="316"/>
      <c r="QRM38" s="316"/>
      <c r="QRN38" s="941"/>
      <c r="QRO38" s="941"/>
      <c r="QRP38" s="941"/>
      <c r="QRQ38" s="941"/>
      <c r="QRR38" s="266"/>
      <c r="QRS38" s="941"/>
      <c r="QRT38" s="941"/>
      <c r="QRU38" s="316"/>
      <c r="QRV38" s="316"/>
      <c r="QRW38" s="941"/>
      <c r="QRX38" s="941"/>
      <c r="QRY38" s="941"/>
      <c r="QRZ38" s="941"/>
      <c r="QSA38" s="266"/>
      <c r="QSB38" s="941"/>
      <c r="QSC38" s="941"/>
      <c r="QSD38" s="316"/>
      <c r="QSE38" s="316"/>
      <c r="QSF38" s="941"/>
      <c r="QSG38" s="941"/>
      <c r="QSH38" s="941"/>
      <c r="QSI38" s="941"/>
      <c r="QSJ38" s="266"/>
      <c r="QSK38" s="941"/>
      <c r="QSL38" s="941"/>
      <c r="QSM38" s="316"/>
      <c r="QSN38" s="316"/>
      <c r="QSO38" s="941"/>
      <c r="QSP38" s="941"/>
      <c r="QSQ38" s="941"/>
      <c r="QSR38" s="941"/>
      <c r="QSS38" s="266"/>
      <c r="QST38" s="941"/>
      <c r="QSU38" s="941"/>
      <c r="QSV38" s="316"/>
      <c r="QSW38" s="316"/>
      <c r="QSX38" s="941"/>
      <c r="QSY38" s="941"/>
      <c r="QSZ38" s="941"/>
      <c r="QTA38" s="941"/>
      <c r="QTB38" s="266"/>
      <c r="QTC38" s="941"/>
      <c r="QTD38" s="941"/>
      <c r="QTE38" s="316"/>
      <c r="QTF38" s="316"/>
      <c r="QTG38" s="941"/>
      <c r="QTH38" s="941"/>
      <c r="QTI38" s="941"/>
      <c r="QTJ38" s="941"/>
      <c r="QTK38" s="266"/>
      <c r="QTL38" s="941"/>
      <c r="QTM38" s="941"/>
      <c r="QTN38" s="316"/>
      <c r="QTO38" s="316"/>
      <c r="QTP38" s="941"/>
      <c r="QTQ38" s="941"/>
      <c r="QTR38" s="941"/>
      <c r="QTS38" s="941"/>
      <c r="QTT38" s="266"/>
      <c r="QTU38" s="941"/>
      <c r="QTV38" s="941"/>
      <c r="QTW38" s="316"/>
      <c r="QTX38" s="316"/>
      <c r="QTY38" s="941"/>
      <c r="QTZ38" s="941"/>
      <c r="QUA38" s="941"/>
      <c r="QUB38" s="941"/>
      <c r="QUC38" s="266"/>
      <c r="QUD38" s="941"/>
      <c r="QUE38" s="941"/>
      <c r="QUF38" s="316"/>
      <c r="QUG38" s="316"/>
      <c r="QUH38" s="941"/>
      <c r="QUI38" s="941"/>
      <c r="QUJ38" s="941"/>
      <c r="QUK38" s="941"/>
      <c r="QUL38" s="266"/>
      <c r="QUM38" s="941"/>
      <c r="QUN38" s="941"/>
      <c r="QUO38" s="316"/>
      <c r="QUP38" s="316"/>
      <c r="QUQ38" s="941"/>
      <c r="QUR38" s="941"/>
      <c r="QUS38" s="941"/>
      <c r="QUT38" s="941"/>
      <c r="QUU38" s="266"/>
      <c r="QUV38" s="941"/>
      <c r="QUW38" s="941"/>
      <c r="QUX38" s="316"/>
      <c r="QUY38" s="316"/>
      <c r="QUZ38" s="941"/>
      <c r="QVA38" s="941"/>
      <c r="QVB38" s="941"/>
      <c r="QVC38" s="941"/>
      <c r="QVD38" s="266"/>
      <c r="QVE38" s="941"/>
      <c r="QVF38" s="941"/>
      <c r="QVG38" s="316"/>
      <c r="QVH38" s="316"/>
      <c r="QVI38" s="941"/>
      <c r="QVJ38" s="941"/>
      <c r="QVK38" s="941"/>
      <c r="QVL38" s="941"/>
      <c r="QVM38" s="266"/>
      <c r="QVN38" s="941"/>
      <c r="QVO38" s="941"/>
      <c r="QVP38" s="316"/>
      <c r="QVQ38" s="316"/>
      <c r="QVR38" s="941"/>
      <c r="QVS38" s="941"/>
      <c r="QVT38" s="941"/>
      <c r="QVU38" s="941"/>
      <c r="QVV38" s="266"/>
      <c r="QVW38" s="941"/>
      <c r="QVX38" s="941"/>
      <c r="QVY38" s="316"/>
      <c r="QVZ38" s="316"/>
      <c r="QWA38" s="941"/>
      <c r="QWB38" s="941"/>
      <c r="QWC38" s="941"/>
      <c r="QWD38" s="941"/>
      <c r="QWE38" s="266"/>
      <c r="QWF38" s="941"/>
      <c r="QWG38" s="941"/>
      <c r="QWH38" s="316"/>
      <c r="QWI38" s="316"/>
      <c r="QWJ38" s="941"/>
      <c r="QWK38" s="941"/>
      <c r="QWL38" s="941"/>
      <c r="QWM38" s="941"/>
      <c r="QWN38" s="266"/>
      <c r="QWO38" s="941"/>
      <c r="QWP38" s="941"/>
      <c r="QWQ38" s="316"/>
      <c r="QWR38" s="316"/>
      <c r="QWS38" s="941"/>
      <c r="QWT38" s="941"/>
      <c r="QWU38" s="941"/>
      <c r="QWV38" s="941"/>
      <c r="QWW38" s="266"/>
      <c r="QWX38" s="941"/>
      <c r="QWY38" s="941"/>
      <c r="QWZ38" s="316"/>
      <c r="QXA38" s="316"/>
      <c r="QXB38" s="941"/>
      <c r="QXC38" s="941"/>
      <c r="QXD38" s="941"/>
      <c r="QXE38" s="941"/>
      <c r="QXF38" s="266"/>
      <c r="QXG38" s="941"/>
      <c r="QXH38" s="941"/>
      <c r="QXI38" s="316"/>
      <c r="QXJ38" s="316"/>
      <c r="QXK38" s="941"/>
      <c r="QXL38" s="941"/>
      <c r="QXM38" s="941"/>
      <c r="QXN38" s="941"/>
      <c r="QXO38" s="266"/>
      <c r="QXP38" s="941"/>
      <c r="QXQ38" s="941"/>
      <c r="QXR38" s="316"/>
      <c r="QXS38" s="316"/>
      <c r="QXT38" s="941"/>
      <c r="QXU38" s="941"/>
      <c r="QXV38" s="941"/>
      <c r="QXW38" s="941"/>
      <c r="QXX38" s="266"/>
      <c r="QXY38" s="941"/>
      <c r="QXZ38" s="941"/>
      <c r="QYA38" s="316"/>
      <c r="QYB38" s="316"/>
      <c r="QYC38" s="941"/>
      <c r="QYD38" s="941"/>
      <c r="QYE38" s="941"/>
      <c r="QYF38" s="941"/>
      <c r="QYG38" s="266"/>
      <c r="QYH38" s="941"/>
      <c r="QYI38" s="941"/>
      <c r="QYJ38" s="316"/>
      <c r="QYK38" s="316"/>
      <c r="QYL38" s="941"/>
      <c r="QYM38" s="941"/>
      <c r="QYN38" s="941"/>
      <c r="QYO38" s="941"/>
      <c r="QYP38" s="266"/>
      <c r="QYQ38" s="941"/>
      <c r="QYR38" s="941"/>
      <c r="QYS38" s="316"/>
      <c r="QYT38" s="316"/>
      <c r="QYU38" s="941"/>
      <c r="QYV38" s="941"/>
      <c r="QYW38" s="941"/>
      <c r="QYX38" s="941"/>
      <c r="QYY38" s="266"/>
      <c r="QYZ38" s="941"/>
      <c r="QZA38" s="941"/>
      <c r="QZB38" s="316"/>
      <c r="QZC38" s="316"/>
      <c r="QZD38" s="941"/>
      <c r="QZE38" s="941"/>
      <c r="QZF38" s="941"/>
      <c r="QZG38" s="941"/>
      <c r="QZH38" s="266"/>
      <c r="QZI38" s="941"/>
      <c r="QZJ38" s="941"/>
      <c r="QZK38" s="316"/>
      <c r="QZL38" s="316"/>
      <c r="QZM38" s="941"/>
      <c r="QZN38" s="941"/>
      <c r="QZO38" s="941"/>
      <c r="QZP38" s="941"/>
      <c r="QZQ38" s="266"/>
      <c r="QZR38" s="941"/>
      <c r="QZS38" s="941"/>
      <c r="QZT38" s="316"/>
      <c r="QZU38" s="316"/>
      <c r="QZV38" s="941"/>
      <c r="QZW38" s="941"/>
      <c r="QZX38" s="941"/>
      <c r="QZY38" s="941"/>
      <c r="QZZ38" s="266"/>
      <c r="RAA38" s="941"/>
      <c r="RAB38" s="941"/>
      <c r="RAC38" s="316"/>
      <c r="RAD38" s="316"/>
      <c r="RAE38" s="941"/>
      <c r="RAF38" s="941"/>
      <c r="RAG38" s="941"/>
      <c r="RAH38" s="941"/>
      <c r="RAI38" s="266"/>
      <c r="RAJ38" s="941"/>
      <c r="RAK38" s="941"/>
      <c r="RAL38" s="316"/>
      <c r="RAM38" s="316"/>
      <c r="RAN38" s="941"/>
      <c r="RAO38" s="941"/>
      <c r="RAP38" s="941"/>
      <c r="RAQ38" s="941"/>
      <c r="RAR38" s="266"/>
      <c r="RAS38" s="941"/>
      <c r="RAT38" s="941"/>
      <c r="RAU38" s="316"/>
      <c r="RAV38" s="316"/>
      <c r="RAW38" s="941"/>
      <c r="RAX38" s="941"/>
      <c r="RAY38" s="941"/>
      <c r="RAZ38" s="941"/>
      <c r="RBA38" s="266"/>
      <c r="RBB38" s="941"/>
      <c r="RBC38" s="941"/>
      <c r="RBD38" s="316"/>
      <c r="RBE38" s="316"/>
      <c r="RBF38" s="941"/>
      <c r="RBG38" s="941"/>
      <c r="RBH38" s="941"/>
      <c r="RBI38" s="941"/>
      <c r="RBJ38" s="266"/>
      <c r="RBK38" s="941"/>
      <c r="RBL38" s="941"/>
      <c r="RBM38" s="316"/>
      <c r="RBN38" s="316"/>
      <c r="RBO38" s="941"/>
      <c r="RBP38" s="941"/>
      <c r="RBQ38" s="941"/>
      <c r="RBR38" s="941"/>
      <c r="RBS38" s="266"/>
      <c r="RBT38" s="941"/>
      <c r="RBU38" s="941"/>
      <c r="RBV38" s="316"/>
      <c r="RBW38" s="316"/>
      <c r="RBX38" s="941"/>
      <c r="RBY38" s="941"/>
      <c r="RBZ38" s="941"/>
      <c r="RCA38" s="941"/>
      <c r="RCB38" s="266"/>
      <c r="RCC38" s="941"/>
      <c r="RCD38" s="941"/>
      <c r="RCE38" s="316"/>
      <c r="RCF38" s="316"/>
      <c r="RCG38" s="941"/>
      <c r="RCH38" s="941"/>
      <c r="RCI38" s="941"/>
      <c r="RCJ38" s="941"/>
      <c r="RCK38" s="266"/>
      <c r="RCL38" s="941"/>
      <c r="RCM38" s="941"/>
      <c r="RCN38" s="316"/>
      <c r="RCO38" s="316"/>
      <c r="RCP38" s="941"/>
      <c r="RCQ38" s="941"/>
      <c r="RCR38" s="941"/>
      <c r="RCS38" s="941"/>
      <c r="RCT38" s="266"/>
      <c r="RCU38" s="941"/>
      <c r="RCV38" s="941"/>
      <c r="RCW38" s="316"/>
      <c r="RCX38" s="316"/>
      <c r="RCY38" s="941"/>
      <c r="RCZ38" s="941"/>
      <c r="RDA38" s="941"/>
      <c r="RDB38" s="941"/>
      <c r="RDC38" s="266"/>
      <c r="RDD38" s="941"/>
      <c r="RDE38" s="941"/>
      <c r="RDF38" s="316"/>
      <c r="RDG38" s="316"/>
      <c r="RDH38" s="941"/>
      <c r="RDI38" s="941"/>
      <c r="RDJ38" s="941"/>
      <c r="RDK38" s="941"/>
      <c r="RDL38" s="266"/>
      <c r="RDM38" s="941"/>
      <c r="RDN38" s="941"/>
      <c r="RDO38" s="316"/>
      <c r="RDP38" s="316"/>
      <c r="RDQ38" s="941"/>
      <c r="RDR38" s="941"/>
      <c r="RDS38" s="941"/>
      <c r="RDT38" s="941"/>
      <c r="RDU38" s="266"/>
      <c r="RDV38" s="941"/>
      <c r="RDW38" s="941"/>
      <c r="RDX38" s="316"/>
      <c r="RDY38" s="316"/>
      <c r="RDZ38" s="941"/>
      <c r="REA38" s="941"/>
      <c r="REB38" s="941"/>
      <c r="REC38" s="941"/>
      <c r="RED38" s="266"/>
      <c r="REE38" s="941"/>
      <c r="REF38" s="941"/>
      <c r="REG38" s="316"/>
      <c r="REH38" s="316"/>
      <c r="REI38" s="941"/>
      <c r="REJ38" s="941"/>
      <c r="REK38" s="941"/>
      <c r="REL38" s="941"/>
      <c r="REM38" s="266"/>
      <c r="REN38" s="941"/>
      <c r="REO38" s="941"/>
      <c r="REP38" s="316"/>
      <c r="REQ38" s="316"/>
      <c r="RER38" s="941"/>
      <c r="RES38" s="941"/>
      <c r="RET38" s="941"/>
      <c r="REU38" s="941"/>
      <c r="REV38" s="266"/>
      <c r="REW38" s="941"/>
      <c r="REX38" s="941"/>
      <c r="REY38" s="316"/>
      <c r="REZ38" s="316"/>
      <c r="RFA38" s="941"/>
      <c r="RFB38" s="941"/>
      <c r="RFC38" s="941"/>
      <c r="RFD38" s="941"/>
      <c r="RFE38" s="266"/>
      <c r="RFF38" s="941"/>
      <c r="RFG38" s="941"/>
      <c r="RFH38" s="316"/>
      <c r="RFI38" s="316"/>
      <c r="RFJ38" s="941"/>
      <c r="RFK38" s="941"/>
      <c r="RFL38" s="941"/>
      <c r="RFM38" s="941"/>
      <c r="RFN38" s="266"/>
      <c r="RFO38" s="941"/>
      <c r="RFP38" s="941"/>
      <c r="RFQ38" s="316"/>
      <c r="RFR38" s="316"/>
      <c r="RFS38" s="941"/>
      <c r="RFT38" s="941"/>
      <c r="RFU38" s="941"/>
      <c r="RFV38" s="941"/>
      <c r="RFW38" s="266"/>
      <c r="RFX38" s="941"/>
      <c r="RFY38" s="941"/>
      <c r="RFZ38" s="316"/>
      <c r="RGA38" s="316"/>
      <c r="RGB38" s="941"/>
      <c r="RGC38" s="941"/>
      <c r="RGD38" s="941"/>
      <c r="RGE38" s="941"/>
      <c r="RGF38" s="266"/>
      <c r="RGG38" s="941"/>
      <c r="RGH38" s="941"/>
      <c r="RGI38" s="316"/>
      <c r="RGJ38" s="316"/>
      <c r="RGK38" s="941"/>
      <c r="RGL38" s="941"/>
      <c r="RGM38" s="941"/>
      <c r="RGN38" s="941"/>
      <c r="RGO38" s="266"/>
      <c r="RGP38" s="941"/>
      <c r="RGQ38" s="941"/>
      <c r="RGR38" s="316"/>
      <c r="RGS38" s="316"/>
      <c r="RGT38" s="941"/>
      <c r="RGU38" s="941"/>
      <c r="RGV38" s="941"/>
      <c r="RGW38" s="941"/>
      <c r="RGX38" s="266"/>
      <c r="RGY38" s="941"/>
      <c r="RGZ38" s="941"/>
      <c r="RHA38" s="316"/>
      <c r="RHB38" s="316"/>
      <c r="RHC38" s="941"/>
      <c r="RHD38" s="941"/>
      <c r="RHE38" s="941"/>
      <c r="RHF38" s="941"/>
      <c r="RHG38" s="266"/>
      <c r="RHH38" s="941"/>
      <c r="RHI38" s="941"/>
      <c r="RHJ38" s="316"/>
      <c r="RHK38" s="316"/>
      <c r="RHL38" s="941"/>
      <c r="RHM38" s="941"/>
      <c r="RHN38" s="941"/>
      <c r="RHO38" s="941"/>
      <c r="RHP38" s="266"/>
      <c r="RHQ38" s="941"/>
      <c r="RHR38" s="941"/>
      <c r="RHS38" s="316"/>
      <c r="RHT38" s="316"/>
      <c r="RHU38" s="941"/>
      <c r="RHV38" s="941"/>
      <c r="RHW38" s="941"/>
      <c r="RHX38" s="941"/>
      <c r="RHY38" s="266"/>
      <c r="RHZ38" s="941"/>
      <c r="RIA38" s="941"/>
      <c r="RIB38" s="316"/>
      <c r="RIC38" s="316"/>
      <c r="RID38" s="941"/>
      <c r="RIE38" s="941"/>
      <c r="RIF38" s="941"/>
      <c r="RIG38" s="941"/>
      <c r="RIH38" s="266"/>
      <c r="RII38" s="941"/>
      <c r="RIJ38" s="941"/>
      <c r="RIK38" s="316"/>
      <c r="RIL38" s="316"/>
      <c r="RIM38" s="941"/>
      <c r="RIN38" s="941"/>
      <c r="RIO38" s="941"/>
      <c r="RIP38" s="941"/>
      <c r="RIQ38" s="266"/>
      <c r="RIR38" s="941"/>
      <c r="RIS38" s="941"/>
      <c r="RIT38" s="316"/>
      <c r="RIU38" s="316"/>
      <c r="RIV38" s="941"/>
      <c r="RIW38" s="941"/>
      <c r="RIX38" s="941"/>
      <c r="RIY38" s="941"/>
      <c r="RIZ38" s="266"/>
      <c r="RJA38" s="941"/>
      <c r="RJB38" s="941"/>
      <c r="RJC38" s="316"/>
      <c r="RJD38" s="316"/>
      <c r="RJE38" s="941"/>
      <c r="RJF38" s="941"/>
      <c r="RJG38" s="941"/>
      <c r="RJH38" s="941"/>
      <c r="RJI38" s="266"/>
      <c r="RJJ38" s="941"/>
      <c r="RJK38" s="941"/>
      <c r="RJL38" s="316"/>
      <c r="RJM38" s="316"/>
      <c r="RJN38" s="941"/>
      <c r="RJO38" s="941"/>
      <c r="RJP38" s="941"/>
      <c r="RJQ38" s="941"/>
      <c r="RJR38" s="266"/>
      <c r="RJS38" s="941"/>
      <c r="RJT38" s="941"/>
      <c r="RJU38" s="316"/>
      <c r="RJV38" s="316"/>
      <c r="RJW38" s="941"/>
      <c r="RJX38" s="941"/>
      <c r="RJY38" s="941"/>
      <c r="RJZ38" s="941"/>
      <c r="RKA38" s="266"/>
      <c r="RKB38" s="941"/>
      <c r="RKC38" s="941"/>
      <c r="RKD38" s="316"/>
      <c r="RKE38" s="316"/>
      <c r="RKF38" s="941"/>
      <c r="RKG38" s="941"/>
      <c r="RKH38" s="941"/>
      <c r="RKI38" s="941"/>
      <c r="RKJ38" s="266"/>
      <c r="RKK38" s="941"/>
      <c r="RKL38" s="941"/>
      <c r="RKM38" s="316"/>
      <c r="RKN38" s="316"/>
      <c r="RKO38" s="941"/>
      <c r="RKP38" s="941"/>
      <c r="RKQ38" s="941"/>
      <c r="RKR38" s="941"/>
      <c r="RKS38" s="266"/>
      <c r="RKT38" s="941"/>
      <c r="RKU38" s="941"/>
      <c r="RKV38" s="316"/>
      <c r="RKW38" s="316"/>
      <c r="RKX38" s="941"/>
      <c r="RKY38" s="941"/>
      <c r="RKZ38" s="941"/>
      <c r="RLA38" s="941"/>
      <c r="RLB38" s="266"/>
      <c r="RLC38" s="941"/>
      <c r="RLD38" s="941"/>
      <c r="RLE38" s="316"/>
      <c r="RLF38" s="316"/>
      <c r="RLG38" s="941"/>
      <c r="RLH38" s="941"/>
      <c r="RLI38" s="941"/>
      <c r="RLJ38" s="941"/>
      <c r="RLK38" s="266"/>
      <c r="RLL38" s="941"/>
      <c r="RLM38" s="941"/>
      <c r="RLN38" s="316"/>
      <c r="RLO38" s="316"/>
      <c r="RLP38" s="941"/>
      <c r="RLQ38" s="941"/>
      <c r="RLR38" s="941"/>
      <c r="RLS38" s="941"/>
      <c r="RLT38" s="266"/>
      <c r="RLU38" s="941"/>
      <c r="RLV38" s="941"/>
      <c r="RLW38" s="316"/>
      <c r="RLX38" s="316"/>
      <c r="RLY38" s="941"/>
      <c r="RLZ38" s="941"/>
      <c r="RMA38" s="941"/>
      <c r="RMB38" s="941"/>
      <c r="RMC38" s="266"/>
      <c r="RMD38" s="941"/>
      <c r="RME38" s="941"/>
      <c r="RMF38" s="316"/>
      <c r="RMG38" s="316"/>
      <c r="RMH38" s="941"/>
      <c r="RMI38" s="941"/>
      <c r="RMJ38" s="941"/>
      <c r="RMK38" s="941"/>
      <c r="RML38" s="266"/>
      <c r="RMM38" s="941"/>
      <c r="RMN38" s="941"/>
      <c r="RMO38" s="316"/>
      <c r="RMP38" s="316"/>
      <c r="RMQ38" s="941"/>
      <c r="RMR38" s="941"/>
      <c r="RMS38" s="941"/>
      <c r="RMT38" s="941"/>
      <c r="RMU38" s="266"/>
      <c r="RMV38" s="941"/>
      <c r="RMW38" s="941"/>
      <c r="RMX38" s="316"/>
      <c r="RMY38" s="316"/>
      <c r="RMZ38" s="941"/>
      <c r="RNA38" s="941"/>
      <c r="RNB38" s="941"/>
      <c r="RNC38" s="941"/>
      <c r="RND38" s="266"/>
      <c r="RNE38" s="941"/>
      <c r="RNF38" s="941"/>
      <c r="RNG38" s="316"/>
      <c r="RNH38" s="316"/>
      <c r="RNI38" s="941"/>
      <c r="RNJ38" s="941"/>
      <c r="RNK38" s="941"/>
      <c r="RNL38" s="941"/>
      <c r="RNM38" s="266"/>
      <c r="RNN38" s="941"/>
      <c r="RNO38" s="941"/>
      <c r="RNP38" s="316"/>
      <c r="RNQ38" s="316"/>
      <c r="RNR38" s="941"/>
      <c r="RNS38" s="941"/>
      <c r="RNT38" s="941"/>
      <c r="RNU38" s="941"/>
      <c r="RNV38" s="266"/>
      <c r="RNW38" s="941"/>
      <c r="RNX38" s="941"/>
      <c r="RNY38" s="316"/>
      <c r="RNZ38" s="316"/>
      <c r="ROA38" s="941"/>
      <c r="ROB38" s="941"/>
      <c r="ROC38" s="941"/>
      <c r="ROD38" s="941"/>
      <c r="ROE38" s="266"/>
      <c r="ROF38" s="941"/>
      <c r="ROG38" s="941"/>
      <c r="ROH38" s="316"/>
      <c r="ROI38" s="316"/>
      <c r="ROJ38" s="941"/>
      <c r="ROK38" s="941"/>
      <c r="ROL38" s="941"/>
      <c r="ROM38" s="941"/>
      <c r="RON38" s="266"/>
      <c r="ROO38" s="941"/>
      <c r="ROP38" s="941"/>
      <c r="ROQ38" s="316"/>
      <c r="ROR38" s="316"/>
      <c r="ROS38" s="941"/>
      <c r="ROT38" s="941"/>
      <c r="ROU38" s="941"/>
      <c r="ROV38" s="941"/>
      <c r="ROW38" s="266"/>
      <c r="ROX38" s="941"/>
      <c r="ROY38" s="941"/>
      <c r="ROZ38" s="316"/>
      <c r="RPA38" s="316"/>
      <c r="RPB38" s="941"/>
      <c r="RPC38" s="941"/>
      <c r="RPD38" s="941"/>
      <c r="RPE38" s="941"/>
      <c r="RPF38" s="266"/>
      <c r="RPG38" s="941"/>
      <c r="RPH38" s="941"/>
      <c r="RPI38" s="316"/>
      <c r="RPJ38" s="316"/>
      <c r="RPK38" s="941"/>
      <c r="RPL38" s="941"/>
      <c r="RPM38" s="941"/>
      <c r="RPN38" s="941"/>
      <c r="RPO38" s="266"/>
      <c r="RPP38" s="941"/>
      <c r="RPQ38" s="941"/>
      <c r="RPR38" s="316"/>
      <c r="RPS38" s="316"/>
      <c r="RPT38" s="941"/>
      <c r="RPU38" s="941"/>
      <c r="RPV38" s="941"/>
      <c r="RPW38" s="941"/>
      <c r="RPX38" s="266"/>
      <c r="RPY38" s="941"/>
      <c r="RPZ38" s="941"/>
      <c r="RQA38" s="316"/>
      <c r="RQB38" s="316"/>
      <c r="RQC38" s="941"/>
      <c r="RQD38" s="941"/>
      <c r="RQE38" s="941"/>
      <c r="RQF38" s="941"/>
      <c r="RQG38" s="266"/>
      <c r="RQH38" s="941"/>
      <c r="RQI38" s="941"/>
      <c r="RQJ38" s="316"/>
      <c r="RQK38" s="316"/>
      <c r="RQL38" s="941"/>
      <c r="RQM38" s="941"/>
      <c r="RQN38" s="941"/>
      <c r="RQO38" s="941"/>
      <c r="RQP38" s="266"/>
      <c r="RQQ38" s="941"/>
      <c r="RQR38" s="941"/>
      <c r="RQS38" s="316"/>
      <c r="RQT38" s="316"/>
      <c r="RQU38" s="941"/>
      <c r="RQV38" s="941"/>
      <c r="RQW38" s="941"/>
      <c r="RQX38" s="941"/>
      <c r="RQY38" s="266"/>
      <c r="RQZ38" s="941"/>
      <c r="RRA38" s="941"/>
      <c r="RRB38" s="316"/>
      <c r="RRC38" s="316"/>
      <c r="RRD38" s="941"/>
      <c r="RRE38" s="941"/>
      <c r="RRF38" s="941"/>
      <c r="RRG38" s="941"/>
      <c r="RRH38" s="266"/>
      <c r="RRI38" s="941"/>
      <c r="RRJ38" s="941"/>
      <c r="RRK38" s="316"/>
      <c r="RRL38" s="316"/>
      <c r="RRM38" s="941"/>
      <c r="RRN38" s="941"/>
      <c r="RRO38" s="941"/>
      <c r="RRP38" s="941"/>
      <c r="RRQ38" s="266"/>
      <c r="RRR38" s="941"/>
      <c r="RRS38" s="941"/>
      <c r="RRT38" s="316"/>
      <c r="RRU38" s="316"/>
      <c r="RRV38" s="941"/>
      <c r="RRW38" s="941"/>
      <c r="RRX38" s="941"/>
      <c r="RRY38" s="941"/>
      <c r="RRZ38" s="266"/>
      <c r="RSA38" s="941"/>
      <c r="RSB38" s="941"/>
      <c r="RSC38" s="316"/>
      <c r="RSD38" s="316"/>
      <c r="RSE38" s="941"/>
      <c r="RSF38" s="941"/>
      <c r="RSG38" s="941"/>
      <c r="RSH38" s="941"/>
      <c r="RSI38" s="266"/>
      <c r="RSJ38" s="941"/>
      <c r="RSK38" s="941"/>
      <c r="RSL38" s="316"/>
      <c r="RSM38" s="316"/>
      <c r="RSN38" s="941"/>
      <c r="RSO38" s="941"/>
      <c r="RSP38" s="941"/>
      <c r="RSQ38" s="941"/>
      <c r="RSR38" s="266"/>
      <c r="RSS38" s="941"/>
      <c r="RST38" s="941"/>
      <c r="RSU38" s="316"/>
      <c r="RSV38" s="316"/>
      <c r="RSW38" s="941"/>
      <c r="RSX38" s="941"/>
      <c r="RSY38" s="941"/>
      <c r="RSZ38" s="941"/>
      <c r="RTA38" s="266"/>
      <c r="RTB38" s="941"/>
      <c r="RTC38" s="941"/>
      <c r="RTD38" s="316"/>
      <c r="RTE38" s="316"/>
      <c r="RTF38" s="941"/>
      <c r="RTG38" s="941"/>
      <c r="RTH38" s="941"/>
      <c r="RTI38" s="941"/>
      <c r="RTJ38" s="266"/>
      <c r="RTK38" s="941"/>
      <c r="RTL38" s="941"/>
      <c r="RTM38" s="316"/>
      <c r="RTN38" s="316"/>
      <c r="RTO38" s="941"/>
      <c r="RTP38" s="941"/>
      <c r="RTQ38" s="941"/>
      <c r="RTR38" s="941"/>
      <c r="RTS38" s="266"/>
      <c r="RTT38" s="941"/>
      <c r="RTU38" s="941"/>
      <c r="RTV38" s="316"/>
      <c r="RTW38" s="316"/>
      <c r="RTX38" s="941"/>
      <c r="RTY38" s="941"/>
      <c r="RTZ38" s="941"/>
      <c r="RUA38" s="941"/>
      <c r="RUB38" s="266"/>
      <c r="RUC38" s="941"/>
      <c r="RUD38" s="941"/>
      <c r="RUE38" s="316"/>
      <c r="RUF38" s="316"/>
      <c r="RUG38" s="941"/>
      <c r="RUH38" s="941"/>
      <c r="RUI38" s="941"/>
      <c r="RUJ38" s="941"/>
      <c r="RUK38" s="266"/>
      <c r="RUL38" s="941"/>
      <c r="RUM38" s="941"/>
      <c r="RUN38" s="316"/>
      <c r="RUO38" s="316"/>
      <c r="RUP38" s="941"/>
      <c r="RUQ38" s="941"/>
      <c r="RUR38" s="941"/>
      <c r="RUS38" s="941"/>
      <c r="RUT38" s="266"/>
      <c r="RUU38" s="941"/>
      <c r="RUV38" s="941"/>
      <c r="RUW38" s="316"/>
      <c r="RUX38" s="316"/>
      <c r="RUY38" s="941"/>
      <c r="RUZ38" s="941"/>
      <c r="RVA38" s="941"/>
      <c r="RVB38" s="941"/>
      <c r="RVC38" s="266"/>
      <c r="RVD38" s="941"/>
      <c r="RVE38" s="941"/>
      <c r="RVF38" s="316"/>
      <c r="RVG38" s="316"/>
      <c r="RVH38" s="941"/>
      <c r="RVI38" s="941"/>
      <c r="RVJ38" s="941"/>
      <c r="RVK38" s="941"/>
      <c r="RVL38" s="266"/>
      <c r="RVM38" s="941"/>
      <c r="RVN38" s="941"/>
      <c r="RVO38" s="316"/>
      <c r="RVP38" s="316"/>
      <c r="RVQ38" s="941"/>
      <c r="RVR38" s="941"/>
      <c r="RVS38" s="941"/>
      <c r="RVT38" s="941"/>
      <c r="RVU38" s="266"/>
      <c r="RVV38" s="941"/>
      <c r="RVW38" s="941"/>
      <c r="RVX38" s="316"/>
      <c r="RVY38" s="316"/>
      <c r="RVZ38" s="941"/>
      <c r="RWA38" s="941"/>
      <c r="RWB38" s="941"/>
      <c r="RWC38" s="941"/>
      <c r="RWD38" s="266"/>
      <c r="RWE38" s="941"/>
      <c r="RWF38" s="941"/>
      <c r="RWG38" s="316"/>
      <c r="RWH38" s="316"/>
      <c r="RWI38" s="941"/>
      <c r="RWJ38" s="941"/>
      <c r="RWK38" s="941"/>
      <c r="RWL38" s="941"/>
      <c r="RWM38" s="266"/>
      <c r="RWN38" s="941"/>
      <c r="RWO38" s="941"/>
      <c r="RWP38" s="316"/>
      <c r="RWQ38" s="316"/>
      <c r="RWR38" s="941"/>
      <c r="RWS38" s="941"/>
      <c r="RWT38" s="941"/>
      <c r="RWU38" s="941"/>
      <c r="RWV38" s="266"/>
      <c r="RWW38" s="941"/>
      <c r="RWX38" s="941"/>
      <c r="RWY38" s="316"/>
      <c r="RWZ38" s="316"/>
      <c r="RXA38" s="941"/>
      <c r="RXB38" s="941"/>
      <c r="RXC38" s="941"/>
      <c r="RXD38" s="941"/>
      <c r="RXE38" s="266"/>
      <c r="RXF38" s="941"/>
      <c r="RXG38" s="941"/>
      <c r="RXH38" s="316"/>
      <c r="RXI38" s="316"/>
      <c r="RXJ38" s="941"/>
      <c r="RXK38" s="941"/>
      <c r="RXL38" s="941"/>
      <c r="RXM38" s="941"/>
      <c r="RXN38" s="266"/>
      <c r="RXO38" s="941"/>
      <c r="RXP38" s="941"/>
      <c r="RXQ38" s="316"/>
      <c r="RXR38" s="316"/>
      <c r="RXS38" s="941"/>
      <c r="RXT38" s="941"/>
      <c r="RXU38" s="941"/>
      <c r="RXV38" s="941"/>
      <c r="RXW38" s="266"/>
      <c r="RXX38" s="941"/>
      <c r="RXY38" s="941"/>
      <c r="RXZ38" s="316"/>
      <c r="RYA38" s="316"/>
      <c r="RYB38" s="941"/>
      <c r="RYC38" s="941"/>
      <c r="RYD38" s="941"/>
      <c r="RYE38" s="941"/>
      <c r="RYF38" s="266"/>
      <c r="RYG38" s="941"/>
      <c r="RYH38" s="941"/>
      <c r="RYI38" s="316"/>
      <c r="RYJ38" s="316"/>
      <c r="RYK38" s="941"/>
      <c r="RYL38" s="941"/>
      <c r="RYM38" s="941"/>
      <c r="RYN38" s="941"/>
      <c r="RYO38" s="266"/>
      <c r="RYP38" s="941"/>
      <c r="RYQ38" s="941"/>
      <c r="RYR38" s="316"/>
      <c r="RYS38" s="316"/>
      <c r="RYT38" s="941"/>
      <c r="RYU38" s="941"/>
      <c r="RYV38" s="941"/>
      <c r="RYW38" s="941"/>
      <c r="RYX38" s="266"/>
      <c r="RYY38" s="941"/>
      <c r="RYZ38" s="941"/>
      <c r="RZA38" s="316"/>
      <c r="RZB38" s="316"/>
      <c r="RZC38" s="941"/>
      <c r="RZD38" s="941"/>
      <c r="RZE38" s="941"/>
      <c r="RZF38" s="941"/>
      <c r="RZG38" s="266"/>
      <c r="RZH38" s="941"/>
      <c r="RZI38" s="941"/>
      <c r="RZJ38" s="316"/>
      <c r="RZK38" s="316"/>
      <c r="RZL38" s="941"/>
      <c r="RZM38" s="941"/>
      <c r="RZN38" s="941"/>
      <c r="RZO38" s="941"/>
      <c r="RZP38" s="266"/>
      <c r="RZQ38" s="941"/>
      <c r="RZR38" s="941"/>
      <c r="RZS38" s="316"/>
      <c r="RZT38" s="316"/>
      <c r="RZU38" s="941"/>
      <c r="RZV38" s="941"/>
      <c r="RZW38" s="941"/>
      <c r="RZX38" s="941"/>
      <c r="RZY38" s="266"/>
      <c r="RZZ38" s="941"/>
      <c r="SAA38" s="941"/>
      <c r="SAB38" s="316"/>
      <c r="SAC38" s="316"/>
      <c r="SAD38" s="941"/>
      <c r="SAE38" s="941"/>
      <c r="SAF38" s="941"/>
      <c r="SAG38" s="941"/>
      <c r="SAH38" s="266"/>
      <c r="SAI38" s="941"/>
      <c r="SAJ38" s="941"/>
      <c r="SAK38" s="316"/>
      <c r="SAL38" s="316"/>
      <c r="SAM38" s="941"/>
      <c r="SAN38" s="941"/>
      <c r="SAO38" s="941"/>
      <c r="SAP38" s="941"/>
      <c r="SAQ38" s="266"/>
      <c r="SAR38" s="941"/>
      <c r="SAS38" s="941"/>
      <c r="SAT38" s="316"/>
      <c r="SAU38" s="316"/>
      <c r="SAV38" s="941"/>
      <c r="SAW38" s="941"/>
      <c r="SAX38" s="941"/>
      <c r="SAY38" s="941"/>
      <c r="SAZ38" s="266"/>
      <c r="SBA38" s="941"/>
      <c r="SBB38" s="941"/>
      <c r="SBC38" s="316"/>
      <c r="SBD38" s="316"/>
      <c r="SBE38" s="941"/>
      <c r="SBF38" s="941"/>
      <c r="SBG38" s="941"/>
      <c r="SBH38" s="941"/>
      <c r="SBI38" s="266"/>
      <c r="SBJ38" s="941"/>
      <c r="SBK38" s="941"/>
      <c r="SBL38" s="316"/>
      <c r="SBM38" s="316"/>
      <c r="SBN38" s="941"/>
      <c r="SBO38" s="941"/>
      <c r="SBP38" s="941"/>
      <c r="SBQ38" s="941"/>
      <c r="SBR38" s="266"/>
      <c r="SBS38" s="941"/>
      <c r="SBT38" s="941"/>
      <c r="SBU38" s="316"/>
      <c r="SBV38" s="316"/>
      <c r="SBW38" s="941"/>
      <c r="SBX38" s="941"/>
      <c r="SBY38" s="941"/>
      <c r="SBZ38" s="941"/>
      <c r="SCA38" s="266"/>
      <c r="SCB38" s="941"/>
      <c r="SCC38" s="941"/>
      <c r="SCD38" s="316"/>
      <c r="SCE38" s="316"/>
      <c r="SCF38" s="941"/>
      <c r="SCG38" s="941"/>
      <c r="SCH38" s="941"/>
      <c r="SCI38" s="941"/>
      <c r="SCJ38" s="266"/>
      <c r="SCK38" s="941"/>
      <c r="SCL38" s="941"/>
      <c r="SCM38" s="316"/>
      <c r="SCN38" s="316"/>
      <c r="SCO38" s="941"/>
      <c r="SCP38" s="941"/>
      <c r="SCQ38" s="941"/>
      <c r="SCR38" s="941"/>
      <c r="SCS38" s="266"/>
      <c r="SCT38" s="941"/>
      <c r="SCU38" s="941"/>
      <c r="SCV38" s="316"/>
      <c r="SCW38" s="316"/>
      <c r="SCX38" s="941"/>
      <c r="SCY38" s="941"/>
      <c r="SCZ38" s="941"/>
      <c r="SDA38" s="941"/>
      <c r="SDB38" s="266"/>
      <c r="SDC38" s="941"/>
      <c r="SDD38" s="941"/>
      <c r="SDE38" s="316"/>
      <c r="SDF38" s="316"/>
      <c r="SDG38" s="941"/>
      <c r="SDH38" s="941"/>
      <c r="SDI38" s="941"/>
      <c r="SDJ38" s="941"/>
      <c r="SDK38" s="266"/>
      <c r="SDL38" s="941"/>
      <c r="SDM38" s="941"/>
      <c r="SDN38" s="316"/>
      <c r="SDO38" s="316"/>
      <c r="SDP38" s="941"/>
      <c r="SDQ38" s="941"/>
      <c r="SDR38" s="941"/>
      <c r="SDS38" s="941"/>
      <c r="SDT38" s="266"/>
      <c r="SDU38" s="941"/>
      <c r="SDV38" s="941"/>
      <c r="SDW38" s="316"/>
      <c r="SDX38" s="316"/>
      <c r="SDY38" s="941"/>
      <c r="SDZ38" s="941"/>
      <c r="SEA38" s="941"/>
      <c r="SEB38" s="941"/>
      <c r="SEC38" s="266"/>
      <c r="SED38" s="941"/>
      <c r="SEE38" s="941"/>
      <c r="SEF38" s="316"/>
      <c r="SEG38" s="316"/>
      <c r="SEH38" s="941"/>
      <c r="SEI38" s="941"/>
      <c r="SEJ38" s="941"/>
      <c r="SEK38" s="941"/>
      <c r="SEL38" s="266"/>
      <c r="SEM38" s="941"/>
      <c r="SEN38" s="941"/>
      <c r="SEO38" s="316"/>
      <c r="SEP38" s="316"/>
      <c r="SEQ38" s="941"/>
      <c r="SER38" s="941"/>
      <c r="SES38" s="941"/>
      <c r="SET38" s="941"/>
      <c r="SEU38" s="266"/>
      <c r="SEV38" s="941"/>
      <c r="SEW38" s="941"/>
      <c r="SEX38" s="316"/>
      <c r="SEY38" s="316"/>
      <c r="SEZ38" s="941"/>
      <c r="SFA38" s="941"/>
      <c r="SFB38" s="941"/>
      <c r="SFC38" s="941"/>
      <c r="SFD38" s="266"/>
      <c r="SFE38" s="941"/>
      <c r="SFF38" s="941"/>
      <c r="SFG38" s="316"/>
      <c r="SFH38" s="316"/>
      <c r="SFI38" s="941"/>
      <c r="SFJ38" s="941"/>
      <c r="SFK38" s="941"/>
      <c r="SFL38" s="941"/>
      <c r="SFM38" s="266"/>
      <c r="SFN38" s="941"/>
      <c r="SFO38" s="941"/>
      <c r="SFP38" s="316"/>
      <c r="SFQ38" s="316"/>
      <c r="SFR38" s="941"/>
      <c r="SFS38" s="941"/>
      <c r="SFT38" s="941"/>
      <c r="SFU38" s="941"/>
      <c r="SFV38" s="266"/>
      <c r="SFW38" s="941"/>
      <c r="SFX38" s="941"/>
      <c r="SFY38" s="316"/>
      <c r="SFZ38" s="316"/>
      <c r="SGA38" s="941"/>
      <c r="SGB38" s="941"/>
      <c r="SGC38" s="941"/>
      <c r="SGD38" s="941"/>
      <c r="SGE38" s="266"/>
      <c r="SGF38" s="941"/>
      <c r="SGG38" s="941"/>
      <c r="SGH38" s="316"/>
      <c r="SGI38" s="316"/>
      <c r="SGJ38" s="941"/>
      <c r="SGK38" s="941"/>
      <c r="SGL38" s="941"/>
      <c r="SGM38" s="941"/>
      <c r="SGN38" s="266"/>
      <c r="SGO38" s="941"/>
      <c r="SGP38" s="941"/>
      <c r="SGQ38" s="316"/>
      <c r="SGR38" s="316"/>
      <c r="SGS38" s="941"/>
      <c r="SGT38" s="941"/>
      <c r="SGU38" s="941"/>
      <c r="SGV38" s="941"/>
      <c r="SGW38" s="266"/>
      <c r="SGX38" s="941"/>
      <c r="SGY38" s="941"/>
      <c r="SGZ38" s="316"/>
      <c r="SHA38" s="316"/>
      <c r="SHB38" s="941"/>
      <c r="SHC38" s="941"/>
      <c r="SHD38" s="941"/>
      <c r="SHE38" s="941"/>
      <c r="SHF38" s="266"/>
      <c r="SHG38" s="941"/>
      <c r="SHH38" s="941"/>
      <c r="SHI38" s="316"/>
      <c r="SHJ38" s="316"/>
      <c r="SHK38" s="941"/>
      <c r="SHL38" s="941"/>
      <c r="SHM38" s="941"/>
      <c r="SHN38" s="941"/>
      <c r="SHO38" s="266"/>
      <c r="SHP38" s="941"/>
      <c r="SHQ38" s="941"/>
      <c r="SHR38" s="316"/>
      <c r="SHS38" s="316"/>
      <c r="SHT38" s="941"/>
      <c r="SHU38" s="941"/>
      <c r="SHV38" s="941"/>
      <c r="SHW38" s="941"/>
      <c r="SHX38" s="266"/>
      <c r="SHY38" s="941"/>
      <c r="SHZ38" s="941"/>
      <c r="SIA38" s="316"/>
      <c r="SIB38" s="316"/>
      <c r="SIC38" s="941"/>
      <c r="SID38" s="941"/>
      <c r="SIE38" s="941"/>
      <c r="SIF38" s="941"/>
      <c r="SIG38" s="266"/>
      <c r="SIH38" s="941"/>
      <c r="SII38" s="941"/>
      <c r="SIJ38" s="316"/>
      <c r="SIK38" s="316"/>
      <c r="SIL38" s="941"/>
      <c r="SIM38" s="941"/>
      <c r="SIN38" s="941"/>
      <c r="SIO38" s="941"/>
      <c r="SIP38" s="266"/>
      <c r="SIQ38" s="941"/>
      <c r="SIR38" s="941"/>
      <c r="SIS38" s="316"/>
      <c r="SIT38" s="316"/>
      <c r="SIU38" s="941"/>
      <c r="SIV38" s="941"/>
      <c r="SIW38" s="941"/>
      <c r="SIX38" s="941"/>
      <c r="SIY38" s="266"/>
      <c r="SIZ38" s="941"/>
      <c r="SJA38" s="941"/>
      <c r="SJB38" s="316"/>
      <c r="SJC38" s="316"/>
      <c r="SJD38" s="941"/>
      <c r="SJE38" s="941"/>
      <c r="SJF38" s="941"/>
      <c r="SJG38" s="941"/>
      <c r="SJH38" s="266"/>
      <c r="SJI38" s="941"/>
      <c r="SJJ38" s="941"/>
      <c r="SJK38" s="316"/>
      <c r="SJL38" s="316"/>
      <c r="SJM38" s="941"/>
      <c r="SJN38" s="941"/>
      <c r="SJO38" s="941"/>
      <c r="SJP38" s="941"/>
      <c r="SJQ38" s="266"/>
      <c r="SJR38" s="941"/>
      <c r="SJS38" s="941"/>
      <c r="SJT38" s="316"/>
      <c r="SJU38" s="316"/>
      <c r="SJV38" s="941"/>
      <c r="SJW38" s="941"/>
      <c r="SJX38" s="941"/>
      <c r="SJY38" s="941"/>
      <c r="SJZ38" s="266"/>
      <c r="SKA38" s="941"/>
      <c r="SKB38" s="941"/>
      <c r="SKC38" s="316"/>
      <c r="SKD38" s="316"/>
      <c r="SKE38" s="941"/>
      <c r="SKF38" s="941"/>
      <c r="SKG38" s="941"/>
      <c r="SKH38" s="941"/>
      <c r="SKI38" s="266"/>
      <c r="SKJ38" s="941"/>
      <c r="SKK38" s="941"/>
      <c r="SKL38" s="316"/>
      <c r="SKM38" s="316"/>
      <c r="SKN38" s="941"/>
      <c r="SKO38" s="941"/>
      <c r="SKP38" s="941"/>
      <c r="SKQ38" s="941"/>
      <c r="SKR38" s="266"/>
      <c r="SKS38" s="941"/>
      <c r="SKT38" s="941"/>
      <c r="SKU38" s="316"/>
      <c r="SKV38" s="316"/>
      <c r="SKW38" s="941"/>
      <c r="SKX38" s="941"/>
      <c r="SKY38" s="941"/>
      <c r="SKZ38" s="941"/>
      <c r="SLA38" s="266"/>
      <c r="SLB38" s="941"/>
      <c r="SLC38" s="941"/>
      <c r="SLD38" s="316"/>
      <c r="SLE38" s="316"/>
      <c r="SLF38" s="941"/>
      <c r="SLG38" s="941"/>
      <c r="SLH38" s="941"/>
      <c r="SLI38" s="941"/>
      <c r="SLJ38" s="266"/>
      <c r="SLK38" s="941"/>
      <c r="SLL38" s="941"/>
      <c r="SLM38" s="316"/>
      <c r="SLN38" s="316"/>
      <c r="SLO38" s="941"/>
      <c r="SLP38" s="941"/>
      <c r="SLQ38" s="941"/>
      <c r="SLR38" s="941"/>
      <c r="SLS38" s="266"/>
      <c r="SLT38" s="941"/>
      <c r="SLU38" s="941"/>
      <c r="SLV38" s="316"/>
      <c r="SLW38" s="316"/>
      <c r="SLX38" s="941"/>
      <c r="SLY38" s="941"/>
      <c r="SLZ38" s="941"/>
      <c r="SMA38" s="941"/>
      <c r="SMB38" s="266"/>
      <c r="SMC38" s="941"/>
      <c r="SMD38" s="941"/>
      <c r="SME38" s="316"/>
      <c r="SMF38" s="316"/>
      <c r="SMG38" s="941"/>
      <c r="SMH38" s="941"/>
      <c r="SMI38" s="941"/>
      <c r="SMJ38" s="941"/>
      <c r="SMK38" s="266"/>
      <c r="SML38" s="941"/>
      <c r="SMM38" s="941"/>
      <c r="SMN38" s="316"/>
      <c r="SMO38" s="316"/>
      <c r="SMP38" s="941"/>
      <c r="SMQ38" s="941"/>
      <c r="SMR38" s="941"/>
      <c r="SMS38" s="941"/>
      <c r="SMT38" s="266"/>
      <c r="SMU38" s="941"/>
      <c r="SMV38" s="941"/>
      <c r="SMW38" s="316"/>
      <c r="SMX38" s="316"/>
      <c r="SMY38" s="941"/>
      <c r="SMZ38" s="941"/>
      <c r="SNA38" s="941"/>
      <c r="SNB38" s="941"/>
      <c r="SNC38" s="266"/>
      <c r="SND38" s="941"/>
      <c r="SNE38" s="941"/>
      <c r="SNF38" s="316"/>
      <c r="SNG38" s="316"/>
      <c r="SNH38" s="941"/>
      <c r="SNI38" s="941"/>
      <c r="SNJ38" s="941"/>
      <c r="SNK38" s="941"/>
      <c r="SNL38" s="266"/>
      <c r="SNM38" s="941"/>
      <c r="SNN38" s="941"/>
      <c r="SNO38" s="316"/>
      <c r="SNP38" s="316"/>
      <c r="SNQ38" s="941"/>
      <c r="SNR38" s="941"/>
      <c r="SNS38" s="941"/>
      <c r="SNT38" s="941"/>
      <c r="SNU38" s="266"/>
      <c r="SNV38" s="941"/>
      <c r="SNW38" s="941"/>
      <c r="SNX38" s="316"/>
      <c r="SNY38" s="316"/>
      <c r="SNZ38" s="941"/>
      <c r="SOA38" s="941"/>
      <c r="SOB38" s="941"/>
      <c r="SOC38" s="941"/>
      <c r="SOD38" s="266"/>
      <c r="SOE38" s="941"/>
      <c r="SOF38" s="941"/>
      <c r="SOG38" s="316"/>
      <c r="SOH38" s="316"/>
      <c r="SOI38" s="941"/>
      <c r="SOJ38" s="941"/>
      <c r="SOK38" s="941"/>
      <c r="SOL38" s="941"/>
      <c r="SOM38" s="266"/>
      <c r="SON38" s="941"/>
      <c r="SOO38" s="941"/>
      <c r="SOP38" s="316"/>
      <c r="SOQ38" s="316"/>
      <c r="SOR38" s="941"/>
      <c r="SOS38" s="941"/>
      <c r="SOT38" s="941"/>
      <c r="SOU38" s="941"/>
      <c r="SOV38" s="266"/>
      <c r="SOW38" s="941"/>
      <c r="SOX38" s="941"/>
      <c r="SOY38" s="316"/>
      <c r="SOZ38" s="316"/>
      <c r="SPA38" s="941"/>
      <c r="SPB38" s="941"/>
      <c r="SPC38" s="941"/>
      <c r="SPD38" s="941"/>
      <c r="SPE38" s="266"/>
      <c r="SPF38" s="941"/>
      <c r="SPG38" s="941"/>
      <c r="SPH38" s="316"/>
      <c r="SPI38" s="316"/>
      <c r="SPJ38" s="941"/>
      <c r="SPK38" s="941"/>
      <c r="SPL38" s="941"/>
      <c r="SPM38" s="941"/>
      <c r="SPN38" s="266"/>
      <c r="SPO38" s="941"/>
      <c r="SPP38" s="941"/>
      <c r="SPQ38" s="316"/>
      <c r="SPR38" s="316"/>
      <c r="SPS38" s="941"/>
      <c r="SPT38" s="941"/>
      <c r="SPU38" s="941"/>
      <c r="SPV38" s="941"/>
      <c r="SPW38" s="266"/>
      <c r="SPX38" s="941"/>
      <c r="SPY38" s="941"/>
      <c r="SPZ38" s="316"/>
      <c r="SQA38" s="316"/>
      <c r="SQB38" s="941"/>
      <c r="SQC38" s="941"/>
      <c r="SQD38" s="941"/>
      <c r="SQE38" s="941"/>
      <c r="SQF38" s="266"/>
      <c r="SQG38" s="941"/>
      <c r="SQH38" s="941"/>
      <c r="SQI38" s="316"/>
      <c r="SQJ38" s="316"/>
      <c r="SQK38" s="941"/>
      <c r="SQL38" s="941"/>
      <c r="SQM38" s="941"/>
      <c r="SQN38" s="941"/>
      <c r="SQO38" s="266"/>
      <c r="SQP38" s="941"/>
      <c r="SQQ38" s="941"/>
      <c r="SQR38" s="316"/>
      <c r="SQS38" s="316"/>
      <c r="SQT38" s="941"/>
      <c r="SQU38" s="941"/>
      <c r="SQV38" s="941"/>
      <c r="SQW38" s="941"/>
      <c r="SQX38" s="266"/>
      <c r="SQY38" s="941"/>
      <c r="SQZ38" s="941"/>
      <c r="SRA38" s="316"/>
      <c r="SRB38" s="316"/>
      <c r="SRC38" s="941"/>
      <c r="SRD38" s="941"/>
      <c r="SRE38" s="941"/>
      <c r="SRF38" s="941"/>
      <c r="SRG38" s="266"/>
      <c r="SRH38" s="941"/>
      <c r="SRI38" s="941"/>
      <c r="SRJ38" s="316"/>
      <c r="SRK38" s="316"/>
      <c r="SRL38" s="941"/>
      <c r="SRM38" s="941"/>
      <c r="SRN38" s="941"/>
      <c r="SRO38" s="941"/>
      <c r="SRP38" s="266"/>
      <c r="SRQ38" s="941"/>
      <c r="SRR38" s="941"/>
      <c r="SRS38" s="316"/>
      <c r="SRT38" s="316"/>
      <c r="SRU38" s="941"/>
      <c r="SRV38" s="941"/>
      <c r="SRW38" s="941"/>
      <c r="SRX38" s="941"/>
      <c r="SRY38" s="266"/>
      <c r="SRZ38" s="941"/>
      <c r="SSA38" s="941"/>
      <c r="SSB38" s="316"/>
      <c r="SSC38" s="316"/>
      <c r="SSD38" s="941"/>
      <c r="SSE38" s="941"/>
      <c r="SSF38" s="941"/>
      <c r="SSG38" s="941"/>
      <c r="SSH38" s="266"/>
      <c r="SSI38" s="941"/>
      <c r="SSJ38" s="941"/>
      <c r="SSK38" s="316"/>
      <c r="SSL38" s="316"/>
      <c r="SSM38" s="941"/>
      <c r="SSN38" s="941"/>
      <c r="SSO38" s="941"/>
      <c r="SSP38" s="941"/>
      <c r="SSQ38" s="266"/>
      <c r="SSR38" s="941"/>
      <c r="SSS38" s="941"/>
      <c r="SST38" s="316"/>
      <c r="SSU38" s="316"/>
      <c r="SSV38" s="941"/>
      <c r="SSW38" s="941"/>
      <c r="SSX38" s="941"/>
      <c r="SSY38" s="941"/>
      <c r="SSZ38" s="266"/>
      <c r="STA38" s="941"/>
      <c r="STB38" s="941"/>
      <c r="STC38" s="316"/>
      <c r="STD38" s="316"/>
      <c r="STE38" s="941"/>
      <c r="STF38" s="941"/>
      <c r="STG38" s="941"/>
      <c r="STH38" s="941"/>
      <c r="STI38" s="266"/>
      <c r="STJ38" s="941"/>
      <c r="STK38" s="941"/>
      <c r="STL38" s="316"/>
      <c r="STM38" s="316"/>
      <c r="STN38" s="941"/>
      <c r="STO38" s="941"/>
      <c r="STP38" s="941"/>
      <c r="STQ38" s="941"/>
      <c r="STR38" s="266"/>
      <c r="STS38" s="941"/>
      <c r="STT38" s="941"/>
      <c r="STU38" s="316"/>
      <c r="STV38" s="316"/>
      <c r="STW38" s="941"/>
      <c r="STX38" s="941"/>
      <c r="STY38" s="941"/>
      <c r="STZ38" s="941"/>
      <c r="SUA38" s="266"/>
      <c r="SUB38" s="941"/>
      <c r="SUC38" s="941"/>
      <c r="SUD38" s="316"/>
      <c r="SUE38" s="316"/>
      <c r="SUF38" s="941"/>
      <c r="SUG38" s="941"/>
      <c r="SUH38" s="941"/>
      <c r="SUI38" s="941"/>
      <c r="SUJ38" s="266"/>
      <c r="SUK38" s="941"/>
      <c r="SUL38" s="941"/>
      <c r="SUM38" s="316"/>
      <c r="SUN38" s="316"/>
      <c r="SUO38" s="941"/>
      <c r="SUP38" s="941"/>
      <c r="SUQ38" s="941"/>
      <c r="SUR38" s="941"/>
      <c r="SUS38" s="266"/>
      <c r="SUT38" s="941"/>
      <c r="SUU38" s="941"/>
      <c r="SUV38" s="316"/>
      <c r="SUW38" s="316"/>
      <c r="SUX38" s="941"/>
      <c r="SUY38" s="941"/>
      <c r="SUZ38" s="941"/>
      <c r="SVA38" s="941"/>
      <c r="SVB38" s="266"/>
      <c r="SVC38" s="941"/>
      <c r="SVD38" s="941"/>
      <c r="SVE38" s="316"/>
      <c r="SVF38" s="316"/>
      <c r="SVG38" s="941"/>
      <c r="SVH38" s="941"/>
      <c r="SVI38" s="941"/>
      <c r="SVJ38" s="941"/>
      <c r="SVK38" s="266"/>
      <c r="SVL38" s="941"/>
      <c r="SVM38" s="941"/>
      <c r="SVN38" s="316"/>
      <c r="SVO38" s="316"/>
      <c r="SVP38" s="941"/>
      <c r="SVQ38" s="941"/>
      <c r="SVR38" s="941"/>
      <c r="SVS38" s="941"/>
      <c r="SVT38" s="266"/>
      <c r="SVU38" s="941"/>
      <c r="SVV38" s="941"/>
      <c r="SVW38" s="316"/>
      <c r="SVX38" s="316"/>
      <c r="SVY38" s="941"/>
      <c r="SVZ38" s="941"/>
      <c r="SWA38" s="941"/>
      <c r="SWB38" s="941"/>
      <c r="SWC38" s="266"/>
      <c r="SWD38" s="941"/>
      <c r="SWE38" s="941"/>
      <c r="SWF38" s="316"/>
      <c r="SWG38" s="316"/>
      <c r="SWH38" s="941"/>
      <c r="SWI38" s="941"/>
      <c r="SWJ38" s="941"/>
      <c r="SWK38" s="941"/>
      <c r="SWL38" s="266"/>
      <c r="SWM38" s="941"/>
      <c r="SWN38" s="941"/>
      <c r="SWO38" s="316"/>
      <c r="SWP38" s="316"/>
      <c r="SWQ38" s="941"/>
      <c r="SWR38" s="941"/>
      <c r="SWS38" s="941"/>
      <c r="SWT38" s="941"/>
      <c r="SWU38" s="266"/>
      <c r="SWV38" s="941"/>
      <c r="SWW38" s="941"/>
      <c r="SWX38" s="316"/>
      <c r="SWY38" s="316"/>
      <c r="SWZ38" s="941"/>
      <c r="SXA38" s="941"/>
      <c r="SXB38" s="941"/>
      <c r="SXC38" s="941"/>
      <c r="SXD38" s="266"/>
      <c r="SXE38" s="941"/>
      <c r="SXF38" s="941"/>
      <c r="SXG38" s="316"/>
      <c r="SXH38" s="316"/>
      <c r="SXI38" s="941"/>
      <c r="SXJ38" s="941"/>
      <c r="SXK38" s="941"/>
      <c r="SXL38" s="941"/>
      <c r="SXM38" s="266"/>
      <c r="SXN38" s="941"/>
      <c r="SXO38" s="941"/>
      <c r="SXP38" s="316"/>
      <c r="SXQ38" s="316"/>
      <c r="SXR38" s="941"/>
      <c r="SXS38" s="941"/>
      <c r="SXT38" s="941"/>
      <c r="SXU38" s="941"/>
      <c r="SXV38" s="266"/>
      <c r="SXW38" s="941"/>
      <c r="SXX38" s="941"/>
      <c r="SXY38" s="316"/>
      <c r="SXZ38" s="316"/>
      <c r="SYA38" s="941"/>
      <c r="SYB38" s="941"/>
      <c r="SYC38" s="941"/>
      <c r="SYD38" s="941"/>
      <c r="SYE38" s="266"/>
      <c r="SYF38" s="941"/>
      <c r="SYG38" s="941"/>
      <c r="SYH38" s="316"/>
      <c r="SYI38" s="316"/>
      <c r="SYJ38" s="941"/>
      <c r="SYK38" s="941"/>
      <c r="SYL38" s="941"/>
      <c r="SYM38" s="941"/>
      <c r="SYN38" s="266"/>
      <c r="SYO38" s="941"/>
      <c r="SYP38" s="941"/>
      <c r="SYQ38" s="316"/>
      <c r="SYR38" s="316"/>
      <c r="SYS38" s="941"/>
      <c r="SYT38" s="941"/>
      <c r="SYU38" s="941"/>
      <c r="SYV38" s="941"/>
      <c r="SYW38" s="266"/>
      <c r="SYX38" s="941"/>
      <c r="SYY38" s="941"/>
      <c r="SYZ38" s="316"/>
      <c r="SZA38" s="316"/>
      <c r="SZB38" s="941"/>
      <c r="SZC38" s="941"/>
      <c r="SZD38" s="941"/>
      <c r="SZE38" s="941"/>
      <c r="SZF38" s="266"/>
      <c r="SZG38" s="941"/>
      <c r="SZH38" s="941"/>
      <c r="SZI38" s="316"/>
      <c r="SZJ38" s="316"/>
      <c r="SZK38" s="941"/>
      <c r="SZL38" s="941"/>
      <c r="SZM38" s="941"/>
      <c r="SZN38" s="941"/>
      <c r="SZO38" s="266"/>
      <c r="SZP38" s="941"/>
      <c r="SZQ38" s="941"/>
      <c r="SZR38" s="316"/>
      <c r="SZS38" s="316"/>
      <c r="SZT38" s="941"/>
      <c r="SZU38" s="941"/>
      <c r="SZV38" s="941"/>
      <c r="SZW38" s="941"/>
      <c r="SZX38" s="266"/>
      <c r="SZY38" s="941"/>
      <c r="SZZ38" s="941"/>
      <c r="TAA38" s="316"/>
      <c r="TAB38" s="316"/>
      <c r="TAC38" s="941"/>
      <c r="TAD38" s="941"/>
      <c r="TAE38" s="941"/>
      <c r="TAF38" s="941"/>
      <c r="TAG38" s="266"/>
      <c r="TAH38" s="941"/>
      <c r="TAI38" s="941"/>
      <c r="TAJ38" s="316"/>
      <c r="TAK38" s="316"/>
      <c r="TAL38" s="941"/>
      <c r="TAM38" s="941"/>
      <c r="TAN38" s="941"/>
      <c r="TAO38" s="941"/>
      <c r="TAP38" s="266"/>
      <c r="TAQ38" s="941"/>
      <c r="TAR38" s="941"/>
      <c r="TAS38" s="316"/>
      <c r="TAT38" s="316"/>
      <c r="TAU38" s="941"/>
      <c r="TAV38" s="941"/>
      <c r="TAW38" s="941"/>
      <c r="TAX38" s="941"/>
      <c r="TAY38" s="266"/>
      <c r="TAZ38" s="941"/>
      <c r="TBA38" s="941"/>
      <c r="TBB38" s="316"/>
      <c r="TBC38" s="316"/>
      <c r="TBD38" s="941"/>
      <c r="TBE38" s="941"/>
      <c r="TBF38" s="941"/>
      <c r="TBG38" s="941"/>
      <c r="TBH38" s="266"/>
      <c r="TBI38" s="941"/>
      <c r="TBJ38" s="941"/>
      <c r="TBK38" s="316"/>
      <c r="TBL38" s="316"/>
      <c r="TBM38" s="941"/>
      <c r="TBN38" s="941"/>
      <c r="TBO38" s="941"/>
      <c r="TBP38" s="941"/>
      <c r="TBQ38" s="266"/>
      <c r="TBR38" s="941"/>
      <c r="TBS38" s="941"/>
      <c r="TBT38" s="316"/>
      <c r="TBU38" s="316"/>
      <c r="TBV38" s="941"/>
      <c r="TBW38" s="941"/>
      <c r="TBX38" s="941"/>
      <c r="TBY38" s="941"/>
      <c r="TBZ38" s="266"/>
      <c r="TCA38" s="941"/>
      <c r="TCB38" s="941"/>
      <c r="TCC38" s="316"/>
      <c r="TCD38" s="316"/>
      <c r="TCE38" s="941"/>
      <c r="TCF38" s="941"/>
      <c r="TCG38" s="941"/>
      <c r="TCH38" s="941"/>
      <c r="TCI38" s="266"/>
      <c r="TCJ38" s="941"/>
      <c r="TCK38" s="941"/>
      <c r="TCL38" s="316"/>
      <c r="TCM38" s="316"/>
      <c r="TCN38" s="941"/>
      <c r="TCO38" s="941"/>
      <c r="TCP38" s="941"/>
      <c r="TCQ38" s="941"/>
      <c r="TCR38" s="266"/>
      <c r="TCS38" s="941"/>
      <c r="TCT38" s="941"/>
      <c r="TCU38" s="316"/>
      <c r="TCV38" s="316"/>
      <c r="TCW38" s="941"/>
      <c r="TCX38" s="941"/>
      <c r="TCY38" s="941"/>
      <c r="TCZ38" s="941"/>
      <c r="TDA38" s="266"/>
      <c r="TDB38" s="941"/>
      <c r="TDC38" s="941"/>
      <c r="TDD38" s="316"/>
      <c r="TDE38" s="316"/>
      <c r="TDF38" s="941"/>
      <c r="TDG38" s="941"/>
      <c r="TDH38" s="941"/>
      <c r="TDI38" s="941"/>
      <c r="TDJ38" s="266"/>
      <c r="TDK38" s="941"/>
      <c r="TDL38" s="941"/>
      <c r="TDM38" s="316"/>
      <c r="TDN38" s="316"/>
      <c r="TDO38" s="941"/>
      <c r="TDP38" s="941"/>
      <c r="TDQ38" s="941"/>
      <c r="TDR38" s="941"/>
      <c r="TDS38" s="266"/>
      <c r="TDT38" s="941"/>
      <c r="TDU38" s="941"/>
      <c r="TDV38" s="316"/>
      <c r="TDW38" s="316"/>
      <c r="TDX38" s="941"/>
      <c r="TDY38" s="941"/>
      <c r="TDZ38" s="941"/>
      <c r="TEA38" s="941"/>
      <c r="TEB38" s="266"/>
      <c r="TEC38" s="941"/>
      <c r="TED38" s="941"/>
      <c r="TEE38" s="316"/>
      <c r="TEF38" s="316"/>
      <c r="TEG38" s="941"/>
      <c r="TEH38" s="941"/>
      <c r="TEI38" s="941"/>
      <c r="TEJ38" s="941"/>
      <c r="TEK38" s="266"/>
      <c r="TEL38" s="941"/>
      <c r="TEM38" s="941"/>
      <c r="TEN38" s="316"/>
      <c r="TEO38" s="316"/>
      <c r="TEP38" s="941"/>
      <c r="TEQ38" s="941"/>
      <c r="TER38" s="941"/>
      <c r="TES38" s="941"/>
      <c r="TET38" s="266"/>
      <c r="TEU38" s="941"/>
      <c r="TEV38" s="941"/>
      <c r="TEW38" s="316"/>
      <c r="TEX38" s="316"/>
      <c r="TEY38" s="941"/>
      <c r="TEZ38" s="941"/>
      <c r="TFA38" s="941"/>
      <c r="TFB38" s="941"/>
      <c r="TFC38" s="266"/>
      <c r="TFD38" s="941"/>
      <c r="TFE38" s="941"/>
      <c r="TFF38" s="316"/>
      <c r="TFG38" s="316"/>
      <c r="TFH38" s="941"/>
      <c r="TFI38" s="941"/>
      <c r="TFJ38" s="941"/>
      <c r="TFK38" s="941"/>
      <c r="TFL38" s="266"/>
      <c r="TFM38" s="941"/>
      <c r="TFN38" s="941"/>
      <c r="TFO38" s="316"/>
      <c r="TFP38" s="316"/>
      <c r="TFQ38" s="941"/>
      <c r="TFR38" s="941"/>
      <c r="TFS38" s="941"/>
      <c r="TFT38" s="941"/>
      <c r="TFU38" s="266"/>
      <c r="TFV38" s="941"/>
      <c r="TFW38" s="941"/>
      <c r="TFX38" s="316"/>
      <c r="TFY38" s="316"/>
      <c r="TFZ38" s="941"/>
      <c r="TGA38" s="941"/>
      <c r="TGB38" s="941"/>
      <c r="TGC38" s="941"/>
      <c r="TGD38" s="266"/>
      <c r="TGE38" s="941"/>
      <c r="TGF38" s="941"/>
      <c r="TGG38" s="316"/>
      <c r="TGH38" s="316"/>
      <c r="TGI38" s="941"/>
      <c r="TGJ38" s="941"/>
      <c r="TGK38" s="941"/>
      <c r="TGL38" s="941"/>
      <c r="TGM38" s="266"/>
      <c r="TGN38" s="941"/>
      <c r="TGO38" s="941"/>
      <c r="TGP38" s="316"/>
      <c r="TGQ38" s="316"/>
      <c r="TGR38" s="941"/>
      <c r="TGS38" s="941"/>
      <c r="TGT38" s="941"/>
      <c r="TGU38" s="941"/>
      <c r="TGV38" s="266"/>
      <c r="TGW38" s="941"/>
      <c r="TGX38" s="941"/>
      <c r="TGY38" s="316"/>
      <c r="TGZ38" s="316"/>
      <c r="THA38" s="941"/>
      <c r="THB38" s="941"/>
      <c r="THC38" s="941"/>
      <c r="THD38" s="941"/>
      <c r="THE38" s="266"/>
      <c r="THF38" s="941"/>
      <c r="THG38" s="941"/>
      <c r="THH38" s="316"/>
      <c r="THI38" s="316"/>
      <c r="THJ38" s="941"/>
      <c r="THK38" s="941"/>
      <c r="THL38" s="941"/>
      <c r="THM38" s="941"/>
      <c r="THN38" s="266"/>
      <c r="THO38" s="941"/>
      <c r="THP38" s="941"/>
      <c r="THQ38" s="316"/>
      <c r="THR38" s="316"/>
      <c r="THS38" s="941"/>
      <c r="THT38" s="941"/>
      <c r="THU38" s="941"/>
      <c r="THV38" s="941"/>
      <c r="THW38" s="266"/>
      <c r="THX38" s="941"/>
      <c r="THY38" s="941"/>
      <c r="THZ38" s="316"/>
      <c r="TIA38" s="316"/>
      <c r="TIB38" s="941"/>
      <c r="TIC38" s="941"/>
      <c r="TID38" s="941"/>
      <c r="TIE38" s="941"/>
      <c r="TIF38" s="266"/>
      <c r="TIG38" s="941"/>
      <c r="TIH38" s="941"/>
      <c r="TII38" s="316"/>
      <c r="TIJ38" s="316"/>
      <c r="TIK38" s="941"/>
      <c r="TIL38" s="941"/>
      <c r="TIM38" s="941"/>
      <c r="TIN38" s="941"/>
      <c r="TIO38" s="266"/>
      <c r="TIP38" s="941"/>
      <c r="TIQ38" s="941"/>
      <c r="TIR38" s="316"/>
      <c r="TIS38" s="316"/>
      <c r="TIT38" s="941"/>
      <c r="TIU38" s="941"/>
      <c r="TIV38" s="941"/>
      <c r="TIW38" s="941"/>
      <c r="TIX38" s="266"/>
      <c r="TIY38" s="941"/>
      <c r="TIZ38" s="941"/>
      <c r="TJA38" s="316"/>
      <c r="TJB38" s="316"/>
      <c r="TJC38" s="941"/>
      <c r="TJD38" s="941"/>
      <c r="TJE38" s="941"/>
      <c r="TJF38" s="941"/>
      <c r="TJG38" s="266"/>
      <c r="TJH38" s="941"/>
      <c r="TJI38" s="941"/>
      <c r="TJJ38" s="316"/>
      <c r="TJK38" s="316"/>
      <c r="TJL38" s="941"/>
      <c r="TJM38" s="941"/>
      <c r="TJN38" s="941"/>
      <c r="TJO38" s="941"/>
      <c r="TJP38" s="266"/>
      <c r="TJQ38" s="941"/>
      <c r="TJR38" s="941"/>
      <c r="TJS38" s="316"/>
      <c r="TJT38" s="316"/>
      <c r="TJU38" s="941"/>
      <c r="TJV38" s="941"/>
      <c r="TJW38" s="941"/>
      <c r="TJX38" s="941"/>
      <c r="TJY38" s="266"/>
      <c r="TJZ38" s="941"/>
      <c r="TKA38" s="941"/>
      <c r="TKB38" s="316"/>
      <c r="TKC38" s="316"/>
      <c r="TKD38" s="941"/>
      <c r="TKE38" s="941"/>
      <c r="TKF38" s="941"/>
      <c r="TKG38" s="941"/>
      <c r="TKH38" s="266"/>
      <c r="TKI38" s="941"/>
      <c r="TKJ38" s="941"/>
      <c r="TKK38" s="316"/>
      <c r="TKL38" s="316"/>
      <c r="TKM38" s="941"/>
      <c r="TKN38" s="941"/>
      <c r="TKO38" s="941"/>
      <c r="TKP38" s="941"/>
      <c r="TKQ38" s="266"/>
      <c r="TKR38" s="941"/>
      <c r="TKS38" s="941"/>
      <c r="TKT38" s="316"/>
      <c r="TKU38" s="316"/>
      <c r="TKV38" s="941"/>
      <c r="TKW38" s="941"/>
      <c r="TKX38" s="941"/>
      <c r="TKY38" s="941"/>
      <c r="TKZ38" s="266"/>
      <c r="TLA38" s="941"/>
      <c r="TLB38" s="941"/>
      <c r="TLC38" s="316"/>
      <c r="TLD38" s="316"/>
      <c r="TLE38" s="941"/>
      <c r="TLF38" s="941"/>
      <c r="TLG38" s="941"/>
      <c r="TLH38" s="941"/>
      <c r="TLI38" s="266"/>
      <c r="TLJ38" s="941"/>
      <c r="TLK38" s="941"/>
      <c r="TLL38" s="316"/>
      <c r="TLM38" s="316"/>
      <c r="TLN38" s="941"/>
      <c r="TLO38" s="941"/>
      <c r="TLP38" s="941"/>
      <c r="TLQ38" s="941"/>
      <c r="TLR38" s="266"/>
      <c r="TLS38" s="941"/>
      <c r="TLT38" s="941"/>
      <c r="TLU38" s="316"/>
      <c r="TLV38" s="316"/>
      <c r="TLW38" s="941"/>
      <c r="TLX38" s="941"/>
      <c r="TLY38" s="941"/>
      <c r="TLZ38" s="941"/>
      <c r="TMA38" s="266"/>
      <c r="TMB38" s="941"/>
      <c r="TMC38" s="941"/>
      <c r="TMD38" s="316"/>
      <c r="TME38" s="316"/>
      <c r="TMF38" s="941"/>
      <c r="TMG38" s="941"/>
      <c r="TMH38" s="941"/>
      <c r="TMI38" s="941"/>
      <c r="TMJ38" s="266"/>
      <c r="TMK38" s="941"/>
      <c r="TML38" s="941"/>
      <c r="TMM38" s="316"/>
      <c r="TMN38" s="316"/>
      <c r="TMO38" s="941"/>
      <c r="TMP38" s="941"/>
      <c r="TMQ38" s="941"/>
      <c r="TMR38" s="941"/>
      <c r="TMS38" s="266"/>
      <c r="TMT38" s="941"/>
      <c r="TMU38" s="941"/>
      <c r="TMV38" s="316"/>
      <c r="TMW38" s="316"/>
      <c r="TMX38" s="941"/>
      <c r="TMY38" s="941"/>
      <c r="TMZ38" s="941"/>
      <c r="TNA38" s="941"/>
      <c r="TNB38" s="266"/>
      <c r="TNC38" s="941"/>
      <c r="TND38" s="941"/>
      <c r="TNE38" s="316"/>
      <c r="TNF38" s="316"/>
      <c r="TNG38" s="941"/>
      <c r="TNH38" s="941"/>
      <c r="TNI38" s="941"/>
      <c r="TNJ38" s="941"/>
      <c r="TNK38" s="266"/>
      <c r="TNL38" s="941"/>
      <c r="TNM38" s="941"/>
      <c r="TNN38" s="316"/>
      <c r="TNO38" s="316"/>
      <c r="TNP38" s="941"/>
      <c r="TNQ38" s="941"/>
      <c r="TNR38" s="941"/>
      <c r="TNS38" s="941"/>
      <c r="TNT38" s="266"/>
      <c r="TNU38" s="941"/>
      <c r="TNV38" s="941"/>
      <c r="TNW38" s="316"/>
      <c r="TNX38" s="316"/>
      <c r="TNY38" s="941"/>
      <c r="TNZ38" s="941"/>
      <c r="TOA38" s="941"/>
      <c r="TOB38" s="941"/>
      <c r="TOC38" s="266"/>
      <c r="TOD38" s="941"/>
      <c r="TOE38" s="941"/>
      <c r="TOF38" s="316"/>
      <c r="TOG38" s="316"/>
      <c r="TOH38" s="941"/>
      <c r="TOI38" s="941"/>
      <c r="TOJ38" s="941"/>
      <c r="TOK38" s="941"/>
      <c r="TOL38" s="266"/>
      <c r="TOM38" s="941"/>
      <c r="TON38" s="941"/>
      <c r="TOO38" s="316"/>
      <c r="TOP38" s="316"/>
      <c r="TOQ38" s="941"/>
      <c r="TOR38" s="941"/>
      <c r="TOS38" s="941"/>
      <c r="TOT38" s="941"/>
      <c r="TOU38" s="266"/>
      <c r="TOV38" s="941"/>
      <c r="TOW38" s="941"/>
      <c r="TOX38" s="316"/>
      <c r="TOY38" s="316"/>
      <c r="TOZ38" s="941"/>
      <c r="TPA38" s="941"/>
      <c r="TPB38" s="941"/>
      <c r="TPC38" s="941"/>
      <c r="TPD38" s="266"/>
      <c r="TPE38" s="941"/>
      <c r="TPF38" s="941"/>
      <c r="TPG38" s="316"/>
      <c r="TPH38" s="316"/>
      <c r="TPI38" s="941"/>
      <c r="TPJ38" s="941"/>
      <c r="TPK38" s="941"/>
      <c r="TPL38" s="941"/>
      <c r="TPM38" s="266"/>
      <c r="TPN38" s="941"/>
      <c r="TPO38" s="941"/>
      <c r="TPP38" s="316"/>
      <c r="TPQ38" s="316"/>
      <c r="TPR38" s="941"/>
      <c r="TPS38" s="941"/>
      <c r="TPT38" s="941"/>
      <c r="TPU38" s="941"/>
      <c r="TPV38" s="266"/>
      <c r="TPW38" s="941"/>
      <c r="TPX38" s="941"/>
      <c r="TPY38" s="316"/>
      <c r="TPZ38" s="316"/>
      <c r="TQA38" s="941"/>
      <c r="TQB38" s="941"/>
      <c r="TQC38" s="941"/>
      <c r="TQD38" s="941"/>
      <c r="TQE38" s="266"/>
      <c r="TQF38" s="941"/>
      <c r="TQG38" s="941"/>
      <c r="TQH38" s="316"/>
      <c r="TQI38" s="316"/>
      <c r="TQJ38" s="941"/>
      <c r="TQK38" s="941"/>
      <c r="TQL38" s="941"/>
      <c r="TQM38" s="941"/>
      <c r="TQN38" s="266"/>
      <c r="TQO38" s="941"/>
      <c r="TQP38" s="941"/>
      <c r="TQQ38" s="316"/>
      <c r="TQR38" s="316"/>
      <c r="TQS38" s="941"/>
      <c r="TQT38" s="941"/>
      <c r="TQU38" s="941"/>
      <c r="TQV38" s="941"/>
      <c r="TQW38" s="266"/>
      <c r="TQX38" s="941"/>
      <c r="TQY38" s="941"/>
      <c r="TQZ38" s="316"/>
      <c r="TRA38" s="316"/>
      <c r="TRB38" s="941"/>
      <c r="TRC38" s="941"/>
      <c r="TRD38" s="941"/>
      <c r="TRE38" s="941"/>
      <c r="TRF38" s="266"/>
      <c r="TRG38" s="941"/>
      <c r="TRH38" s="941"/>
      <c r="TRI38" s="316"/>
      <c r="TRJ38" s="316"/>
      <c r="TRK38" s="941"/>
      <c r="TRL38" s="941"/>
      <c r="TRM38" s="941"/>
      <c r="TRN38" s="941"/>
      <c r="TRO38" s="266"/>
      <c r="TRP38" s="941"/>
      <c r="TRQ38" s="941"/>
      <c r="TRR38" s="316"/>
      <c r="TRS38" s="316"/>
      <c r="TRT38" s="941"/>
      <c r="TRU38" s="941"/>
      <c r="TRV38" s="941"/>
      <c r="TRW38" s="941"/>
      <c r="TRX38" s="266"/>
      <c r="TRY38" s="941"/>
      <c r="TRZ38" s="941"/>
      <c r="TSA38" s="316"/>
      <c r="TSB38" s="316"/>
      <c r="TSC38" s="941"/>
      <c r="TSD38" s="941"/>
      <c r="TSE38" s="941"/>
      <c r="TSF38" s="941"/>
      <c r="TSG38" s="266"/>
      <c r="TSH38" s="941"/>
      <c r="TSI38" s="941"/>
      <c r="TSJ38" s="316"/>
      <c r="TSK38" s="316"/>
      <c r="TSL38" s="941"/>
      <c r="TSM38" s="941"/>
      <c r="TSN38" s="941"/>
      <c r="TSO38" s="941"/>
      <c r="TSP38" s="266"/>
      <c r="TSQ38" s="941"/>
      <c r="TSR38" s="941"/>
      <c r="TSS38" s="316"/>
      <c r="TST38" s="316"/>
      <c r="TSU38" s="941"/>
      <c r="TSV38" s="941"/>
      <c r="TSW38" s="941"/>
      <c r="TSX38" s="941"/>
      <c r="TSY38" s="266"/>
      <c r="TSZ38" s="941"/>
      <c r="TTA38" s="941"/>
      <c r="TTB38" s="316"/>
      <c r="TTC38" s="316"/>
      <c r="TTD38" s="941"/>
      <c r="TTE38" s="941"/>
      <c r="TTF38" s="941"/>
      <c r="TTG38" s="941"/>
      <c r="TTH38" s="266"/>
      <c r="TTI38" s="941"/>
      <c r="TTJ38" s="941"/>
      <c r="TTK38" s="316"/>
      <c r="TTL38" s="316"/>
      <c r="TTM38" s="941"/>
      <c r="TTN38" s="941"/>
      <c r="TTO38" s="941"/>
      <c r="TTP38" s="941"/>
      <c r="TTQ38" s="266"/>
      <c r="TTR38" s="941"/>
      <c r="TTS38" s="941"/>
      <c r="TTT38" s="316"/>
      <c r="TTU38" s="316"/>
      <c r="TTV38" s="941"/>
      <c r="TTW38" s="941"/>
      <c r="TTX38" s="941"/>
      <c r="TTY38" s="941"/>
      <c r="TTZ38" s="266"/>
      <c r="TUA38" s="941"/>
      <c r="TUB38" s="941"/>
      <c r="TUC38" s="316"/>
      <c r="TUD38" s="316"/>
      <c r="TUE38" s="941"/>
      <c r="TUF38" s="941"/>
      <c r="TUG38" s="941"/>
      <c r="TUH38" s="941"/>
      <c r="TUI38" s="266"/>
      <c r="TUJ38" s="941"/>
      <c r="TUK38" s="941"/>
      <c r="TUL38" s="316"/>
      <c r="TUM38" s="316"/>
      <c r="TUN38" s="941"/>
      <c r="TUO38" s="941"/>
      <c r="TUP38" s="941"/>
      <c r="TUQ38" s="941"/>
      <c r="TUR38" s="266"/>
      <c r="TUS38" s="941"/>
      <c r="TUT38" s="941"/>
      <c r="TUU38" s="316"/>
      <c r="TUV38" s="316"/>
      <c r="TUW38" s="941"/>
      <c r="TUX38" s="941"/>
      <c r="TUY38" s="941"/>
      <c r="TUZ38" s="941"/>
      <c r="TVA38" s="266"/>
      <c r="TVB38" s="941"/>
      <c r="TVC38" s="941"/>
      <c r="TVD38" s="316"/>
      <c r="TVE38" s="316"/>
      <c r="TVF38" s="941"/>
      <c r="TVG38" s="941"/>
      <c r="TVH38" s="941"/>
      <c r="TVI38" s="941"/>
      <c r="TVJ38" s="266"/>
      <c r="TVK38" s="941"/>
      <c r="TVL38" s="941"/>
      <c r="TVM38" s="316"/>
      <c r="TVN38" s="316"/>
      <c r="TVO38" s="941"/>
      <c r="TVP38" s="941"/>
      <c r="TVQ38" s="941"/>
      <c r="TVR38" s="941"/>
      <c r="TVS38" s="266"/>
      <c r="TVT38" s="941"/>
      <c r="TVU38" s="941"/>
      <c r="TVV38" s="316"/>
      <c r="TVW38" s="316"/>
      <c r="TVX38" s="941"/>
      <c r="TVY38" s="941"/>
      <c r="TVZ38" s="941"/>
      <c r="TWA38" s="941"/>
      <c r="TWB38" s="266"/>
      <c r="TWC38" s="941"/>
      <c r="TWD38" s="941"/>
      <c r="TWE38" s="316"/>
      <c r="TWF38" s="316"/>
      <c r="TWG38" s="941"/>
      <c r="TWH38" s="941"/>
      <c r="TWI38" s="941"/>
      <c r="TWJ38" s="941"/>
      <c r="TWK38" s="266"/>
      <c r="TWL38" s="941"/>
      <c r="TWM38" s="941"/>
      <c r="TWN38" s="316"/>
      <c r="TWO38" s="316"/>
      <c r="TWP38" s="941"/>
      <c r="TWQ38" s="941"/>
      <c r="TWR38" s="941"/>
      <c r="TWS38" s="941"/>
      <c r="TWT38" s="266"/>
      <c r="TWU38" s="941"/>
      <c r="TWV38" s="941"/>
      <c r="TWW38" s="316"/>
      <c r="TWX38" s="316"/>
      <c r="TWY38" s="941"/>
      <c r="TWZ38" s="941"/>
      <c r="TXA38" s="941"/>
      <c r="TXB38" s="941"/>
      <c r="TXC38" s="266"/>
      <c r="TXD38" s="941"/>
      <c r="TXE38" s="941"/>
      <c r="TXF38" s="316"/>
      <c r="TXG38" s="316"/>
      <c r="TXH38" s="941"/>
      <c r="TXI38" s="941"/>
      <c r="TXJ38" s="941"/>
      <c r="TXK38" s="941"/>
      <c r="TXL38" s="266"/>
      <c r="TXM38" s="941"/>
      <c r="TXN38" s="941"/>
      <c r="TXO38" s="316"/>
      <c r="TXP38" s="316"/>
      <c r="TXQ38" s="941"/>
      <c r="TXR38" s="941"/>
      <c r="TXS38" s="941"/>
      <c r="TXT38" s="941"/>
      <c r="TXU38" s="266"/>
      <c r="TXV38" s="941"/>
      <c r="TXW38" s="941"/>
      <c r="TXX38" s="316"/>
      <c r="TXY38" s="316"/>
      <c r="TXZ38" s="941"/>
      <c r="TYA38" s="941"/>
      <c r="TYB38" s="941"/>
      <c r="TYC38" s="941"/>
      <c r="TYD38" s="266"/>
      <c r="TYE38" s="941"/>
      <c r="TYF38" s="941"/>
      <c r="TYG38" s="316"/>
      <c r="TYH38" s="316"/>
      <c r="TYI38" s="941"/>
      <c r="TYJ38" s="941"/>
      <c r="TYK38" s="941"/>
      <c r="TYL38" s="941"/>
      <c r="TYM38" s="266"/>
      <c r="TYN38" s="941"/>
      <c r="TYO38" s="941"/>
      <c r="TYP38" s="316"/>
      <c r="TYQ38" s="316"/>
      <c r="TYR38" s="941"/>
      <c r="TYS38" s="941"/>
      <c r="TYT38" s="941"/>
      <c r="TYU38" s="941"/>
      <c r="TYV38" s="266"/>
      <c r="TYW38" s="941"/>
      <c r="TYX38" s="941"/>
      <c r="TYY38" s="316"/>
      <c r="TYZ38" s="316"/>
      <c r="TZA38" s="941"/>
      <c r="TZB38" s="941"/>
      <c r="TZC38" s="941"/>
      <c r="TZD38" s="941"/>
      <c r="TZE38" s="266"/>
      <c r="TZF38" s="941"/>
      <c r="TZG38" s="941"/>
      <c r="TZH38" s="316"/>
      <c r="TZI38" s="316"/>
      <c r="TZJ38" s="941"/>
      <c r="TZK38" s="941"/>
      <c r="TZL38" s="941"/>
      <c r="TZM38" s="941"/>
      <c r="TZN38" s="266"/>
      <c r="TZO38" s="941"/>
      <c r="TZP38" s="941"/>
      <c r="TZQ38" s="316"/>
      <c r="TZR38" s="316"/>
      <c r="TZS38" s="941"/>
      <c r="TZT38" s="941"/>
      <c r="TZU38" s="941"/>
      <c r="TZV38" s="941"/>
      <c r="TZW38" s="266"/>
      <c r="TZX38" s="941"/>
      <c r="TZY38" s="941"/>
      <c r="TZZ38" s="316"/>
      <c r="UAA38" s="316"/>
      <c r="UAB38" s="941"/>
      <c r="UAC38" s="941"/>
      <c r="UAD38" s="941"/>
      <c r="UAE38" s="941"/>
      <c r="UAF38" s="266"/>
      <c r="UAG38" s="941"/>
      <c r="UAH38" s="941"/>
      <c r="UAI38" s="316"/>
      <c r="UAJ38" s="316"/>
      <c r="UAK38" s="941"/>
      <c r="UAL38" s="941"/>
      <c r="UAM38" s="941"/>
      <c r="UAN38" s="941"/>
      <c r="UAO38" s="266"/>
      <c r="UAP38" s="941"/>
      <c r="UAQ38" s="941"/>
      <c r="UAR38" s="316"/>
      <c r="UAS38" s="316"/>
      <c r="UAT38" s="941"/>
      <c r="UAU38" s="941"/>
      <c r="UAV38" s="941"/>
      <c r="UAW38" s="941"/>
      <c r="UAX38" s="266"/>
      <c r="UAY38" s="941"/>
      <c r="UAZ38" s="941"/>
      <c r="UBA38" s="316"/>
      <c r="UBB38" s="316"/>
      <c r="UBC38" s="941"/>
      <c r="UBD38" s="941"/>
      <c r="UBE38" s="941"/>
      <c r="UBF38" s="941"/>
      <c r="UBG38" s="266"/>
      <c r="UBH38" s="941"/>
      <c r="UBI38" s="941"/>
      <c r="UBJ38" s="316"/>
      <c r="UBK38" s="316"/>
      <c r="UBL38" s="941"/>
      <c r="UBM38" s="941"/>
      <c r="UBN38" s="941"/>
      <c r="UBO38" s="941"/>
      <c r="UBP38" s="266"/>
      <c r="UBQ38" s="941"/>
      <c r="UBR38" s="941"/>
      <c r="UBS38" s="316"/>
      <c r="UBT38" s="316"/>
      <c r="UBU38" s="941"/>
      <c r="UBV38" s="941"/>
      <c r="UBW38" s="941"/>
      <c r="UBX38" s="941"/>
      <c r="UBY38" s="266"/>
      <c r="UBZ38" s="941"/>
      <c r="UCA38" s="941"/>
      <c r="UCB38" s="316"/>
      <c r="UCC38" s="316"/>
      <c r="UCD38" s="941"/>
      <c r="UCE38" s="941"/>
      <c r="UCF38" s="941"/>
      <c r="UCG38" s="941"/>
      <c r="UCH38" s="266"/>
      <c r="UCI38" s="941"/>
      <c r="UCJ38" s="941"/>
      <c r="UCK38" s="316"/>
      <c r="UCL38" s="316"/>
      <c r="UCM38" s="941"/>
      <c r="UCN38" s="941"/>
      <c r="UCO38" s="941"/>
      <c r="UCP38" s="941"/>
      <c r="UCQ38" s="266"/>
      <c r="UCR38" s="941"/>
      <c r="UCS38" s="941"/>
      <c r="UCT38" s="316"/>
      <c r="UCU38" s="316"/>
      <c r="UCV38" s="941"/>
      <c r="UCW38" s="941"/>
      <c r="UCX38" s="941"/>
      <c r="UCY38" s="941"/>
      <c r="UCZ38" s="266"/>
      <c r="UDA38" s="941"/>
      <c r="UDB38" s="941"/>
      <c r="UDC38" s="316"/>
      <c r="UDD38" s="316"/>
      <c r="UDE38" s="941"/>
      <c r="UDF38" s="941"/>
      <c r="UDG38" s="941"/>
      <c r="UDH38" s="941"/>
      <c r="UDI38" s="266"/>
      <c r="UDJ38" s="941"/>
      <c r="UDK38" s="941"/>
      <c r="UDL38" s="316"/>
      <c r="UDM38" s="316"/>
      <c r="UDN38" s="941"/>
      <c r="UDO38" s="941"/>
      <c r="UDP38" s="941"/>
      <c r="UDQ38" s="941"/>
      <c r="UDR38" s="266"/>
      <c r="UDS38" s="941"/>
      <c r="UDT38" s="941"/>
      <c r="UDU38" s="316"/>
      <c r="UDV38" s="316"/>
      <c r="UDW38" s="941"/>
      <c r="UDX38" s="941"/>
      <c r="UDY38" s="941"/>
      <c r="UDZ38" s="941"/>
      <c r="UEA38" s="266"/>
      <c r="UEB38" s="941"/>
      <c r="UEC38" s="941"/>
      <c r="UED38" s="316"/>
      <c r="UEE38" s="316"/>
      <c r="UEF38" s="941"/>
      <c r="UEG38" s="941"/>
      <c r="UEH38" s="941"/>
      <c r="UEI38" s="941"/>
      <c r="UEJ38" s="266"/>
      <c r="UEK38" s="941"/>
      <c r="UEL38" s="941"/>
      <c r="UEM38" s="316"/>
      <c r="UEN38" s="316"/>
      <c r="UEO38" s="941"/>
      <c r="UEP38" s="941"/>
      <c r="UEQ38" s="941"/>
      <c r="UER38" s="941"/>
      <c r="UES38" s="266"/>
      <c r="UET38" s="941"/>
      <c r="UEU38" s="941"/>
      <c r="UEV38" s="316"/>
      <c r="UEW38" s="316"/>
      <c r="UEX38" s="941"/>
      <c r="UEY38" s="941"/>
      <c r="UEZ38" s="941"/>
      <c r="UFA38" s="941"/>
      <c r="UFB38" s="266"/>
      <c r="UFC38" s="941"/>
      <c r="UFD38" s="941"/>
      <c r="UFE38" s="316"/>
      <c r="UFF38" s="316"/>
      <c r="UFG38" s="941"/>
      <c r="UFH38" s="941"/>
      <c r="UFI38" s="941"/>
      <c r="UFJ38" s="941"/>
      <c r="UFK38" s="266"/>
      <c r="UFL38" s="941"/>
      <c r="UFM38" s="941"/>
      <c r="UFN38" s="316"/>
      <c r="UFO38" s="316"/>
      <c r="UFP38" s="941"/>
      <c r="UFQ38" s="941"/>
      <c r="UFR38" s="941"/>
      <c r="UFS38" s="941"/>
      <c r="UFT38" s="266"/>
      <c r="UFU38" s="941"/>
      <c r="UFV38" s="941"/>
      <c r="UFW38" s="316"/>
      <c r="UFX38" s="316"/>
      <c r="UFY38" s="941"/>
      <c r="UFZ38" s="941"/>
      <c r="UGA38" s="941"/>
      <c r="UGB38" s="941"/>
      <c r="UGC38" s="266"/>
      <c r="UGD38" s="941"/>
      <c r="UGE38" s="941"/>
      <c r="UGF38" s="316"/>
      <c r="UGG38" s="316"/>
      <c r="UGH38" s="941"/>
      <c r="UGI38" s="941"/>
      <c r="UGJ38" s="941"/>
      <c r="UGK38" s="941"/>
      <c r="UGL38" s="266"/>
      <c r="UGM38" s="941"/>
      <c r="UGN38" s="941"/>
      <c r="UGO38" s="316"/>
      <c r="UGP38" s="316"/>
      <c r="UGQ38" s="941"/>
      <c r="UGR38" s="941"/>
      <c r="UGS38" s="941"/>
      <c r="UGT38" s="941"/>
      <c r="UGU38" s="266"/>
      <c r="UGV38" s="941"/>
      <c r="UGW38" s="941"/>
      <c r="UGX38" s="316"/>
      <c r="UGY38" s="316"/>
      <c r="UGZ38" s="941"/>
      <c r="UHA38" s="941"/>
      <c r="UHB38" s="941"/>
      <c r="UHC38" s="941"/>
      <c r="UHD38" s="266"/>
      <c r="UHE38" s="941"/>
      <c r="UHF38" s="941"/>
      <c r="UHG38" s="316"/>
      <c r="UHH38" s="316"/>
      <c r="UHI38" s="941"/>
      <c r="UHJ38" s="941"/>
      <c r="UHK38" s="941"/>
      <c r="UHL38" s="941"/>
      <c r="UHM38" s="266"/>
      <c r="UHN38" s="941"/>
      <c r="UHO38" s="941"/>
      <c r="UHP38" s="316"/>
      <c r="UHQ38" s="316"/>
      <c r="UHR38" s="941"/>
      <c r="UHS38" s="941"/>
      <c r="UHT38" s="941"/>
      <c r="UHU38" s="941"/>
      <c r="UHV38" s="266"/>
      <c r="UHW38" s="941"/>
      <c r="UHX38" s="941"/>
      <c r="UHY38" s="316"/>
      <c r="UHZ38" s="316"/>
      <c r="UIA38" s="941"/>
      <c r="UIB38" s="941"/>
      <c r="UIC38" s="941"/>
      <c r="UID38" s="941"/>
      <c r="UIE38" s="266"/>
      <c r="UIF38" s="941"/>
      <c r="UIG38" s="941"/>
      <c r="UIH38" s="316"/>
      <c r="UII38" s="316"/>
      <c r="UIJ38" s="941"/>
      <c r="UIK38" s="941"/>
      <c r="UIL38" s="941"/>
      <c r="UIM38" s="941"/>
      <c r="UIN38" s="266"/>
      <c r="UIO38" s="941"/>
      <c r="UIP38" s="941"/>
      <c r="UIQ38" s="316"/>
      <c r="UIR38" s="316"/>
      <c r="UIS38" s="941"/>
      <c r="UIT38" s="941"/>
      <c r="UIU38" s="941"/>
      <c r="UIV38" s="941"/>
      <c r="UIW38" s="266"/>
      <c r="UIX38" s="941"/>
      <c r="UIY38" s="941"/>
      <c r="UIZ38" s="316"/>
      <c r="UJA38" s="316"/>
      <c r="UJB38" s="941"/>
      <c r="UJC38" s="941"/>
      <c r="UJD38" s="941"/>
      <c r="UJE38" s="941"/>
      <c r="UJF38" s="266"/>
      <c r="UJG38" s="941"/>
      <c r="UJH38" s="941"/>
      <c r="UJI38" s="316"/>
      <c r="UJJ38" s="316"/>
      <c r="UJK38" s="941"/>
      <c r="UJL38" s="941"/>
      <c r="UJM38" s="941"/>
      <c r="UJN38" s="941"/>
      <c r="UJO38" s="266"/>
      <c r="UJP38" s="941"/>
      <c r="UJQ38" s="941"/>
      <c r="UJR38" s="316"/>
      <c r="UJS38" s="316"/>
      <c r="UJT38" s="941"/>
      <c r="UJU38" s="941"/>
      <c r="UJV38" s="941"/>
      <c r="UJW38" s="941"/>
      <c r="UJX38" s="266"/>
      <c r="UJY38" s="941"/>
      <c r="UJZ38" s="941"/>
      <c r="UKA38" s="316"/>
      <c r="UKB38" s="316"/>
      <c r="UKC38" s="941"/>
      <c r="UKD38" s="941"/>
      <c r="UKE38" s="941"/>
      <c r="UKF38" s="941"/>
      <c r="UKG38" s="266"/>
      <c r="UKH38" s="941"/>
      <c r="UKI38" s="941"/>
      <c r="UKJ38" s="316"/>
      <c r="UKK38" s="316"/>
      <c r="UKL38" s="941"/>
      <c r="UKM38" s="941"/>
      <c r="UKN38" s="941"/>
      <c r="UKO38" s="941"/>
      <c r="UKP38" s="266"/>
      <c r="UKQ38" s="941"/>
      <c r="UKR38" s="941"/>
      <c r="UKS38" s="316"/>
      <c r="UKT38" s="316"/>
      <c r="UKU38" s="941"/>
      <c r="UKV38" s="941"/>
      <c r="UKW38" s="941"/>
      <c r="UKX38" s="941"/>
      <c r="UKY38" s="266"/>
      <c r="UKZ38" s="941"/>
      <c r="ULA38" s="941"/>
      <c r="ULB38" s="316"/>
      <c r="ULC38" s="316"/>
      <c r="ULD38" s="941"/>
      <c r="ULE38" s="941"/>
      <c r="ULF38" s="941"/>
      <c r="ULG38" s="941"/>
      <c r="ULH38" s="266"/>
      <c r="ULI38" s="941"/>
      <c r="ULJ38" s="941"/>
      <c r="ULK38" s="316"/>
      <c r="ULL38" s="316"/>
      <c r="ULM38" s="941"/>
      <c r="ULN38" s="941"/>
      <c r="ULO38" s="941"/>
      <c r="ULP38" s="941"/>
      <c r="ULQ38" s="266"/>
      <c r="ULR38" s="941"/>
      <c r="ULS38" s="941"/>
      <c r="ULT38" s="316"/>
      <c r="ULU38" s="316"/>
      <c r="ULV38" s="941"/>
      <c r="ULW38" s="941"/>
      <c r="ULX38" s="941"/>
      <c r="ULY38" s="941"/>
      <c r="ULZ38" s="266"/>
      <c r="UMA38" s="941"/>
      <c r="UMB38" s="941"/>
      <c r="UMC38" s="316"/>
      <c r="UMD38" s="316"/>
      <c r="UME38" s="941"/>
      <c r="UMF38" s="941"/>
      <c r="UMG38" s="941"/>
      <c r="UMH38" s="941"/>
      <c r="UMI38" s="266"/>
      <c r="UMJ38" s="941"/>
      <c r="UMK38" s="941"/>
      <c r="UML38" s="316"/>
      <c r="UMM38" s="316"/>
      <c r="UMN38" s="941"/>
      <c r="UMO38" s="941"/>
      <c r="UMP38" s="941"/>
      <c r="UMQ38" s="941"/>
      <c r="UMR38" s="266"/>
      <c r="UMS38" s="941"/>
      <c r="UMT38" s="941"/>
      <c r="UMU38" s="316"/>
      <c r="UMV38" s="316"/>
      <c r="UMW38" s="941"/>
      <c r="UMX38" s="941"/>
      <c r="UMY38" s="941"/>
      <c r="UMZ38" s="941"/>
      <c r="UNA38" s="266"/>
      <c r="UNB38" s="941"/>
      <c r="UNC38" s="941"/>
      <c r="UND38" s="316"/>
      <c r="UNE38" s="316"/>
      <c r="UNF38" s="941"/>
      <c r="UNG38" s="941"/>
      <c r="UNH38" s="941"/>
      <c r="UNI38" s="941"/>
      <c r="UNJ38" s="266"/>
      <c r="UNK38" s="941"/>
      <c r="UNL38" s="941"/>
      <c r="UNM38" s="316"/>
      <c r="UNN38" s="316"/>
      <c r="UNO38" s="941"/>
      <c r="UNP38" s="941"/>
      <c r="UNQ38" s="941"/>
      <c r="UNR38" s="941"/>
      <c r="UNS38" s="266"/>
      <c r="UNT38" s="941"/>
      <c r="UNU38" s="941"/>
      <c r="UNV38" s="316"/>
      <c r="UNW38" s="316"/>
      <c r="UNX38" s="941"/>
      <c r="UNY38" s="941"/>
      <c r="UNZ38" s="941"/>
      <c r="UOA38" s="941"/>
      <c r="UOB38" s="266"/>
      <c r="UOC38" s="941"/>
      <c r="UOD38" s="941"/>
      <c r="UOE38" s="316"/>
      <c r="UOF38" s="316"/>
      <c r="UOG38" s="941"/>
      <c r="UOH38" s="941"/>
      <c r="UOI38" s="941"/>
      <c r="UOJ38" s="941"/>
      <c r="UOK38" s="266"/>
      <c r="UOL38" s="941"/>
      <c r="UOM38" s="941"/>
      <c r="UON38" s="316"/>
      <c r="UOO38" s="316"/>
      <c r="UOP38" s="941"/>
      <c r="UOQ38" s="941"/>
      <c r="UOR38" s="941"/>
      <c r="UOS38" s="941"/>
      <c r="UOT38" s="266"/>
      <c r="UOU38" s="941"/>
      <c r="UOV38" s="941"/>
      <c r="UOW38" s="316"/>
      <c r="UOX38" s="316"/>
      <c r="UOY38" s="941"/>
      <c r="UOZ38" s="941"/>
      <c r="UPA38" s="941"/>
      <c r="UPB38" s="941"/>
      <c r="UPC38" s="266"/>
      <c r="UPD38" s="941"/>
      <c r="UPE38" s="941"/>
      <c r="UPF38" s="316"/>
      <c r="UPG38" s="316"/>
      <c r="UPH38" s="941"/>
      <c r="UPI38" s="941"/>
      <c r="UPJ38" s="941"/>
      <c r="UPK38" s="941"/>
      <c r="UPL38" s="266"/>
      <c r="UPM38" s="941"/>
      <c r="UPN38" s="941"/>
      <c r="UPO38" s="316"/>
      <c r="UPP38" s="316"/>
      <c r="UPQ38" s="941"/>
      <c r="UPR38" s="941"/>
      <c r="UPS38" s="941"/>
      <c r="UPT38" s="941"/>
      <c r="UPU38" s="266"/>
      <c r="UPV38" s="941"/>
      <c r="UPW38" s="941"/>
      <c r="UPX38" s="316"/>
      <c r="UPY38" s="316"/>
      <c r="UPZ38" s="941"/>
      <c r="UQA38" s="941"/>
      <c r="UQB38" s="941"/>
      <c r="UQC38" s="941"/>
      <c r="UQD38" s="266"/>
      <c r="UQE38" s="941"/>
      <c r="UQF38" s="941"/>
      <c r="UQG38" s="316"/>
      <c r="UQH38" s="316"/>
      <c r="UQI38" s="941"/>
      <c r="UQJ38" s="941"/>
      <c r="UQK38" s="941"/>
      <c r="UQL38" s="941"/>
      <c r="UQM38" s="266"/>
      <c r="UQN38" s="941"/>
      <c r="UQO38" s="941"/>
      <c r="UQP38" s="316"/>
      <c r="UQQ38" s="316"/>
      <c r="UQR38" s="941"/>
      <c r="UQS38" s="941"/>
      <c r="UQT38" s="941"/>
      <c r="UQU38" s="941"/>
      <c r="UQV38" s="266"/>
      <c r="UQW38" s="941"/>
      <c r="UQX38" s="941"/>
      <c r="UQY38" s="316"/>
      <c r="UQZ38" s="316"/>
      <c r="URA38" s="941"/>
      <c r="URB38" s="941"/>
      <c r="URC38" s="941"/>
      <c r="URD38" s="941"/>
      <c r="URE38" s="266"/>
      <c r="URF38" s="941"/>
      <c r="URG38" s="941"/>
      <c r="URH38" s="316"/>
      <c r="URI38" s="316"/>
      <c r="URJ38" s="941"/>
      <c r="URK38" s="941"/>
      <c r="URL38" s="941"/>
      <c r="URM38" s="941"/>
      <c r="URN38" s="266"/>
      <c r="URO38" s="941"/>
      <c r="URP38" s="941"/>
      <c r="URQ38" s="316"/>
      <c r="URR38" s="316"/>
      <c r="URS38" s="941"/>
      <c r="URT38" s="941"/>
      <c r="URU38" s="941"/>
      <c r="URV38" s="941"/>
      <c r="URW38" s="266"/>
      <c r="URX38" s="941"/>
      <c r="URY38" s="941"/>
      <c r="URZ38" s="316"/>
      <c r="USA38" s="316"/>
      <c r="USB38" s="941"/>
      <c r="USC38" s="941"/>
      <c r="USD38" s="941"/>
      <c r="USE38" s="941"/>
      <c r="USF38" s="266"/>
      <c r="USG38" s="941"/>
      <c r="USH38" s="941"/>
      <c r="USI38" s="316"/>
      <c r="USJ38" s="316"/>
      <c r="USK38" s="941"/>
      <c r="USL38" s="941"/>
      <c r="USM38" s="941"/>
      <c r="USN38" s="941"/>
      <c r="USO38" s="266"/>
      <c r="USP38" s="941"/>
      <c r="USQ38" s="941"/>
      <c r="USR38" s="316"/>
      <c r="USS38" s="316"/>
      <c r="UST38" s="941"/>
      <c r="USU38" s="941"/>
      <c r="USV38" s="941"/>
      <c r="USW38" s="941"/>
      <c r="USX38" s="266"/>
      <c r="USY38" s="941"/>
      <c r="USZ38" s="941"/>
      <c r="UTA38" s="316"/>
      <c r="UTB38" s="316"/>
      <c r="UTC38" s="941"/>
      <c r="UTD38" s="941"/>
      <c r="UTE38" s="941"/>
      <c r="UTF38" s="941"/>
      <c r="UTG38" s="266"/>
      <c r="UTH38" s="941"/>
      <c r="UTI38" s="941"/>
      <c r="UTJ38" s="316"/>
      <c r="UTK38" s="316"/>
      <c r="UTL38" s="941"/>
      <c r="UTM38" s="941"/>
      <c r="UTN38" s="941"/>
      <c r="UTO38" s="941"/>
      <c r="UTP38" s="266"/>
      <c r="UTQ38" s="941"/>
      <c r="UTR38" s="941"/>
      <c r="UTS38" s="316"/>
      <c r="UTT38" s="316"/>
      <c r="UTU38" s="941"/>
      <c r="UTV38" s="941"/>
      <c r="UTW38" s="941"/>
      <c r="UTX38" s="941"/>
      <c r="UTY38" s="266"/>
      <c r="UTZ38" s="941"/>
      <c r="UUA38" s="941"/>
      <c r="UUB38" s="316"/>
      <c r="UUC38" s="316"/>
      <c r="UUD38" s="941"/>
      <c r="UUE38" s="941"/>
      <c r="UUF38" s="941"/>
      <c r="UUG38" s="941"/>
      <c r="UUH38" s="266"/>
      <c r="UUI38" s="941"/>
      <c r="UUJ38" s="941"/>
      <c r="UUK38" s="316"/>
      <c r="UUL38" s="316"/>
      <c r="UUM38" s="941"/>
      <c r="UUN38" s="941"/>
      <c r="UUO38" s="941"/>
      <c r="UUP38" s="941"/>
      <c r="UUQ38" s="266"/>
      <c r="UUR38" s="941"/>
      <c r="UUS38" s="941"/>
      <c r="UUT38" s="316"/>
      <c r="UUU38" s="316"/>
      <c r="UUV38" s="941"/>
      <c r="UUW38" s="941"/>
      <c r="UUX38" s="941"/>
      <c r="UUY38" s="941"/>
      <c r="UUZ38" s="266"/>
      <c r="UVA38" s="941"/>
      <c r="UVB38" s="941"/>
      <c r="UVC38" s="316"/>
      <c r="UVD38" s="316"/>
      <c r="UVE38" s="941"/>
      <c r="UVF38" s="941"/>
      <c r="UVG38" s="941"/>
      <c r="UVH38" s="941"/>
      <c r="UVI38" s="266"/>
      <c r="UVJ38" s="941"/>
      <c r="UVK38" s="941"/>
      <c r="UVL38" s="316"/>
      <c r="UVM38" s="316"/>
      <c r="UVN38" s="941"/>
      <c r="UVO38" s="941"/>
      <c r="UVP38" s="941"/>
      <c r="UVQ38" s="941"/>
      <c r="UVR38" s="266"/>
      <c r="UVS38" s="941"/>
      <c r="UVT38" s="941"/>
      <c r="UVU38" s="316"/>
      <c r="UVV38" s="316"/>
      <c r="UVW38" s="941"/>
      <c r="UVX38" s="941"/>
      <c r="UVY38" s="941"/>
      <c r="UVZ38" s="941"/>
      <c r="UWA38" s="266"/>
      <c r="UWB38" s="941"/>
      <c r="UWC38" s="941"/>
      <c r="UWD38" s="316"/>
      <c r="UWE38" s="316"/>
      <c r="UWF38" s="941"/>
      <c r="UWG38" s="941"/>
      <c r="UWH38" s="941"/>
      <c r="UWI38" s="941"/>
      <c r="UWJ38" s="266"/>
      <c r="UWK38" s="941"/>
      <c r="UWL38" s="941"/>
      <c r="UWM38" s="316"/>
      <c r="UWN38" s="316"/>
      <c r="UWO38" s="941"/>
      <c r="UWP38" s="941"/>
      <c r="UWQ38" s="941"/>
      <c r="UWR38" s="941"/>
      <c r="UWS38" s="266"/>
      <c r="UWT38" s="941"/>
      <c r="UWU38" s="941"/>
      <c r="UWV38" s="316"/>
      <c r="UWW38" s="316"/>
      <c r="UWX38" s="941"/>
      <c r="UWY38" s="941"/>
      <c r="UWZ38" s="941"/>
      <c r="UXA38" s="941"/>
      <c r="UXB38" s="266"/>
      <c r="UXC38" s="941"/>
      <c r="UXD38" s="941"/>
      <c r="UXE38" s="316"/>
      <c r="UXF38" s="316"/>
      <c r="UXG38" s="941"/>
      <c r="UXH38" s="941"/>
      <c r="UXI38" s="941"/>
      <c r="UXJ38" s="941"/>
      <c r="UXK38" s="266"/>
      <c r="UXL38" s="941"/>
      <c r="UXM38" s="941"/>
      <c r="UXN38" s="316"/>
      <c r="UXO38" s="316"/>
      <c r="UXP38" s="941"/>
      <c r="UXQ38" s="941"/>
      <c r="UXR38" s="941"/>
      <c r="UXS38" s="941"/>
      <c r="UXT38" s="266"/>
      <c r="UXU38" s="941"/>
      <c r="UXV38" s="941"/>
      <c r="UXW38" s="316"/>
      <c r="UXX38" s="316"/>
      <c r="UXY38" s="941"/>
      <c r="UXZ38" s="941"/>
      <c r="UYA38" s="941"/>
      <c r="UYB38" s="941"/>
      <c r="UYC38" s="266"/>
      <c r="UYD38" s="941"/>
      <c r="UYE38" s="941"/>
      <c r="UYF38" s="316"/>
      <c r="UYG38" s="316"/>
      <c r="UYH38" s="941"/>
      <c r="UYI38" s="941"/>
      <c r="UYJ38" s="941"/>
      <c r="UYK38" s="941"/>
      <c r="UYL38" s="266"/>
      <c r="UYM38" s="941"/>
      <c r="UYN38" s="941"/>
      <c r="UYO38" s="316"/>
      <c r="UYP38" s="316"/>
      <c r="UYQ38" s="941"/>
      <c r="UYR38" s="941"/>
      <c r="UYS38" s="941"/>
      <c r="UYT38" s="941"/>
      <c r="UYU38" s="266"/>
      <c r="UYV38" s="941"/>
      <c r="UYW38" s="941"/>
      <c r="UYX38" s="316"/>
      <c r="UYY38" s="316"/>
      <c r="UYZ38" s="941"/>
      <c r="UZA38" s="941"/>
      <c r="UZB38" s="941"/>
      <c r="UZC38" s="941"/>
      <c r="UZD38" s="266"/>
      <c r="UZE38" s="941"/>
      <c r="UZF38" s="941"/>
      <c r="UZG38" s="316"/>
      <c r="UZH38" s="316"/>
      <c r="UZI38" s="941"/>
      <c r="UZJ38" s="941"/>
      <c r="UZK38" s="941"/>
      <c r="UZL38" s="941"/>
      <c r="UZM38" s="266"/>
      <c r="UZN38" s="941"/>
      <c r="UZO38" s="941"/>
      <c r="UZP38" s="316"/>
      <c r="UZQ38" s="316"/>
      <c r="UZR38" s="941"/>
      <c r="UZS38" s="941"/>
      <c r="UZT38" s="941"/>
      <c r="UZU38" s="941"/>
      <c r="UZV38" s="266"/>
      <c r="UZW38" s="941"/>
      <c r="UZX38" s="941"/>
      <c r="UZY38" s="316"/>
      <c r="UZZ38" s="316"/>
      <c r="VAA38" s="941"/>
      <c r="VAB38" s="941"/>
      <c r="VAC38" s="941"/>
      <c r="VAD38" s="941"/>
      <c r="VAE38" s="266"/>
      <c r="VAF38" s="941"/>
      <c r="VAG38" s="941"/>
      <c r="VAH38" s="316"/>
      <c r="VAI38" s="316"/>
      <c r="VAJ38" s="941"/>
      <c r="VAK38" s="941"/>
      <c r="VAL38" s="941"/>
      <c r="VAM38" s="941"/>
      <c r="VAN38" s="266"/>
      <c r="VAO38" s="941"/>
      <c r="VAP38" s="941"/>
      <c r="VAQ38" s="316"/>
      <c r="VAR38" s="316"/>
      <c r="VAS38" s="941"/>
      <c r="VAT38" s="941"/>
      <c r="VAU38" s="941"/>
      <c r="VAV38" s="941"/>
      <c r="VAW38" s="266"/>
      <c r="VAX38" s="941"/>
      <c r="VAY38" s="941"/>
      <c r="VAZ38" s="316"/>
      <c r="VBA38" s="316"/>
      <c r="VBB38" s="941"/>
      <c r="VBC38" s="941"/>
      <c r="VBD38" s="941"/>
      <c r="VBE38" s="941"/>
      <c r="VBF38" s="266"/>
      <c r="VBG38" s="941"/>
      <c r="VBH38" s="941"/>
      <c r="VBI38" s="316"/>
      <c r="VBJ38" s="316"/>
      <c r="VBK38" s="941"/>
      <c r="VBL38" s="941"/>
      <c r="VBM38" s="941"/>
      <c r="VBN38" s="941"/>
      <c r="VBO38" s="266"/>
      <c r="VBP38" s="941"/>
      <c r="VBQ38" s="941"/>
      <c r="VBR38" s="316"/>
      <c r="VBS38" s="316"/>
      <c r="VBT38" s="941"/>
      <c r="VBU38" s="941"/>
      <c r="VBV38" s="941"/>
      <c r="VBW38" s="941"/>
      <c r="VBX38" s="266"/>
      <c r="VBY38" s="941"/>
      <c r="VBZ38" s="941"/>
      <c r="VCA38" s="316"/>
      <c r="VCB38" s="316"/>
      <c r="VCC38" s="941"/>
      <c r="VCD38" s="941"/>
      <c r="VCE38" s="941"/>
      <c r="VCF38" s="941"/>
      <c r="VCG38" s="266"/>
      <c r="VCH38" s="941"/>
      <c r="VCI38" s="941"/>
      <c r="VCJ38" s="316"/>
      <c r="VCK38" s="316"/>
      <c r="VCL38" s="941"/>
      <c r="VCM38" s="941"/>
      <c r="VCN38" s="941"/>
      <c r="VCO38" s="941"/>
      <c r="VCP38" s="266"/>
      <c r="VCQ38" s="941"/>
      <c r="VCR38" s="941"/>
      <c r="VCS38" s="316"/>
      <c r="VCT38" s="316"/>
      <c r="VCU38" s="941"/>
      <c r="VCV38" s="941"/>
      <c r="VCW38" s="941"/>
      <c r="VCX38" s="941"/>
      <c r="VCY38" s="266"/>
      <c r="VCZ38" s="941"/>
      <c r="VDA38" s="941"/>
      <c r="VDB38" s="316"/>
      <c r="VDC38" s="316"/>
      <c r="VDD38" s="941"/>
      <c r="VDE38" s="941"/>
      <c r="VDF38" s="941"/>
      <c r="VDG38" s="941"/>
      <c r="VDH38" s="266"/>
      <c r="VDI38" s="941"/>
      <c r="VDJ38" s="941"/>
      <c r="VDK38" s="316"/>
      <c r="VDL38" s="316"/>
      <c r="VDM38" s="941"/>
      <c r="VDN38" s="941"/>
      <c r="VDO38" s="941"/>
      <c r="VDP38" s="941"/>
      <c r="VDQ38" s="266"/>
      <c r="VDR38" s="941"/>
      <c r="VDS38" s="941"/>
      <c r="VDT38" s="316"/>
      <c r="VDU38" s="316"/>
      <c r="VDV38" s="941"/>
      <c r="VDW38" s="941"/>
      <c r="VDX38" s="941"/>
      <c r="VDY38" s="941"/>
      <c r="VDZ38" s="266"/>
      <c r="VEA38" s="941"/>
      <c r="VEB38" s="941"/>
      <c r="VEC38" s="316"/>
      <c r="VED38" s="316"/>
      <c r="VEE38" s="941"/>
      <c r="VEF38" s="941"/>
      <c r="VEG38" s="941"/>
      <c r="VEH38" s="941"/>
      <c r="VEI38" s="266"/>
      <c r="VEJ38" s="941"/>
      <c r="VEK38" s="941"/>
      <c r="VEL38" s="316"/>
      <c r="VEM38" s="316"/>
      <c r="VEN38" s="941"/>
      <c r="VEO38" s="941"/>
      <c r="VEP38" s="941"/>
      <c r="VEQ38" s="941"/>
      <c r="VER38" s="266"/>
      <c r="VES38" s="941"/>
      <c r="VET38" s="941"/>
      <c r="VEU38" s="316"/>
      <c r="VEV38" s="316"/>
      <c r="VEW38" s="941"/>
      <c r="VEX38" s="941"/>
      <c r="VEY38" s="941"/>
      <c r="VEZ38" s="941"/>
      <c r="VFA38" s="266"/>
      <c r="VFB38" s="941"/>
      <c r="VFC38" s="941"/>
      <c r="VFD38" s="316"/>
      <c r="VFE38" s="316"/>
      <c r="VFF38" s="941"/>
      <c r="VFG38" s="941"/>
      <c r="VFH38" s="941"/>
      <c r="VFI38" s="941"/>
      <c r="VFJ38" s="266"/>
      <c r="VFK38" s="941"/>
      <c r="VFL38" s="941"/>
      <c r="VFM38" s="316"/>
      <c r="VFN38" s="316"/>
      <c r="VFO38" s="941"/>
      <c r="VFP38" s="941"/>
      <c r="VFQ38" s="941"/>
      <c r="VFR38" s="941"/>
      <c r="VFS38" s="266"/>
      <c r="VFT38" s="941"/>
      <c r="VFU38" s="941"/>
      <c r="VFV38" s="316"/>
      <c r="VFW38" s="316"/>
      <c r="VFX38" s="941"/>
      <c r="VFY38" s="941"/>
      <c r="VFZ38" s="941"/>
      <c r="VGA38" s="941"/>
      <c r="VGB38" s="266"/>
      <c r="VGC38" s="941"/>
      <c r="VGD38" s="941"/>
      <c r="VGE38" s="316"/>
      <c r="VGF38" s="316"/>
      <c r="VGG38" s="941"/>
      <c r="VGH38" s="941"/>
      <c r="VGI38" s="941"/>
      <c r="VGJ38" s="941"/>
      <c r="VGK38" s="266"/>
      <c r="VGL38" s="941"/>
      <c r="VGM38" s="941"/>
      <c r="VGN38" s="316"/>
      <c r="VGO38" s="316"/>
      <c r="VGP38" s="941"/>
      <c r="VGQ38" s="941"/>
      <c r="VGR38" s="941"/>
      <c r="VGS38" s="941"/>
      <c r="VGT38" s="266"/>
      <c r="VGU38" s="941"/>
      <c r="VGV38" s="941"/>
      <c r="VGW38" s="316"/>
      <c r="VGX38" s="316"/>
      <c r="VGY38" s="941"/>
      <c r="VGZ38" s="941"/>
      <c r="VHA38" s="941"/>
      <c r="VHB38" s="941"/>
      <c r="VHC38" s="266"/>
      <c r="VHD38" s="941"/>
      <c r="VHE38" s="941"/>
      <c r="VHF38" s="316"/>
      <c r="VHG38" s="316"/>
      <c r="VHH38" s="941"/>
      <c r="VHI38" s="941"/>
      <c r="VHJ38" s="941"/>
      <c r="VHK38" s="941"/>
      <c r="VHL38" s="266"/>
      <c r="VHM38" s="941"/>
      <c r="VHN38" s="941"/>
      <c r="VHO38" s="316"/>
      <c r="VHP38" s="316"/>
      <c r="VHQ38" s="941"/>
      <c r="VHR38" s="941"/>
      <c r="VHS38" s="941"/>
      <c r="VHT38" s="941"/>
      <c r="VHU38" s="266"/>
      <c r="VHV38" s="941"/>
      <c r="VHW38" s="941"/>
      <c r="VHX38" s="316"/>
      <c r="VHY38" s="316"/>
      <c r="VHZ38" s="941"/>
      <c r="VIA38" s="941"/>
      <c r="VIB38" s="941"/>
      <c r="VIC38" s="941"/>
      <c r="VID38" s="266"/>
      <c r="VIE38" s="941"/>
      <c r="VIF38" s="941"/>
      <c r="VIG38" s="316"/>
      <c r="VIH38" s="316"/>
      <c r="VII38" s="941"/>
      <c r="VIJ38" s="941"/>
      <c r="VIK38" s="941"/>
      <c r="VIL38" s="941"/>
      <c r="VIM38" s="266"/>
      <c r="VIN38" s="941"/>
      <c r="VIO38" s="941"/>
      <c r="VIP38" s="316"/>
      <c r="VIQ38" s="316"/>
      <c r="VIR38" s="941"/>
      <c r="VIS38" s="941"/>
      <c r="VIT38" s="941"/>
      <c r="VIU38" s="941"/>
      <c r="VIV38" s="266"/>
      <c r="VIW38" s="941"/>
      <c r="VIX38" s="941"/>
      <c r="VIY38" s="316"/>
      <c r="VIZ38" s="316"/>
      <c r="VJA38" s="941"/>
      <c r="VJB38" s="941"/>
      <c r="VJC38" s="941"/>
      <c r="VJD38" s="941"/>
      <c r="VJE38" s="266"/>
      <c r="VJF38" s="941"/>
      <c r="VJG38" s="941"/>
      <c r="VJH38" s="316"/>
      <c r="VJI38" s="316"/>
      <c r="VJJ38" s="941"/>
      <c r="VJK38" s="941"/>
      <c r="VJL38" s="941"/>
      <c r="VJM38" s="941"/>
      <c r="VJN38" s="266"/>
      <c r="VJO38" s="941"/>
      <c r="VJP38" s="941"/>
      <c r="VJQ38" s="316"/>
      <c r="VJR38" s="316"/>
      <c r="VJS38" s="941"/>
      <c r="VJT38" s="941"/>
      <c r="VJU38" s="941"/>
      <c r="VJV38" s="941"/>
      <c r="VJW38" s="266"/>
      <c r="VJX38" s="941"/>
      <c r="VJY38" s="941"/>
      <c r="VJZ38" s="316"/>
      <c r="VKA38" s="316"/>
      <c r="VKB38" s="941"/>
      <c r="VKC38" s="941"/>
      <c r="VKD38" s="941"/>
      <c r="VKE38" s="941"/>
      <c r="VKF38" s="266"/>
      <c r="VKG38" s="941"/>
      <c r="VKH38" s="941"/>
      <c r="VKI38" s="316"/>
      <c r="VKJ38" s="316"/>
      <c r="VKK38" s="941"/>
      <c r="VKL38" s="941"/>
      <c r="VKM38" s="941"/>
      <c r="VKN38" s="941"/>
      <c r="VKO38" s="266"/>
      <c r="VKP38" s="941"/>
      <c r="VKQ38" s="941"/>
      <c r="VKR38" s="316"/>
      <c r="VKS38" s="316"/>
      <c r="VKT38" s="941"/>
      <c r="VKU38" s="941"/>
      <c r="VKV38" s="941"/>
      <c r="VKW38" s="941"/>
      <c r="VKX38" s="266"/>
      <c r="VKY38" s="941"/>
      <c r="VKZ38" s="941"/>
      <c r="VLA38" s="316"/>
      <c r="VLB38" s="316"/>
      <c r="VLC38" s="941"/>
      <c r="VLD38" s="941"/>
      <c r="VLE38" s="941"/>
      <c r="VLF38" s="941"/>
      <c r="VLG38" s="266"/>
      <c r="VLH38" s="941"/>
      <c r="VLI38" s="941"/>
      <c r="VLJ38" s="316"/>
      <c r="VLK38" s="316"/>
      <c r="VLL38" s="941"/>
      <c r="VLM38" s="941"/>
      <c r="VLN38" s="941"/>
      <c r="VLO38" s="941"/>
      <c r="VLP38" s="266"/>
      <c r="VLQ38" s="941"/>
      <c r="VLR38" s="941"/>
      <c r="VLS38" s="316"/>
      <c r="VLT38" s="316"/>
      <c r="VLU38" s="941"/>
      <c r="VLV38" s="941"/>
      <c r="VLW38" s="941"/>
      <c r="VLX38" s="941"/>
      <c r="VLY38" s="266"/>
      <c r="VLZ38" s="941"/>
      <c r="VMA38" s="941"/>
      <c r="VMB38" s="316"/>
      <c r="VMC38" s="316"/>
      <c r="VMD38" s="941"/>
      <c r="VME38" s="941"/>
      <c r="VMF38" s="941"/>
      <c r="VMG38" s="941"/>
      <c r="VMH38" s="266"/>
      <c r="VMI38" s="941"/>
      <c r="VMJ38" s="941"/>
      <c r="VMK38" s="316"/>
      <c r="VML38" s="316"/>
      <c r="VMM38" s="941"/>
      <c r="VMN38" s="941"/>
      <c r="VMO38" s="941"/>
      <c r="VMP38" s="941"/>
      <c r="VMQ38" s="266"/>
      <c r="VMR38" s="941"/>
      <c r="VMS38" s="941"/>
      <c r="VMT38" s="316"/>
      <c r="VMU38" s="316"/>
      <c r="VMV38" s="941"/>
      <c r="VMW38" s="941"/>
      <c r="VMX38" s="941"/>
      <c r="VMY38" s="941"/>
      <c r="VMZ38" s="266"/>
      <c r="VNA38" s="941"/>
      <c r="VNB38" s="941"/>
      <c r="VNC38" s="316"/>
      <c r="VND38" s="316"/>
      <c r="VNE38" s="941"/>
      <c r="VNF38" s="941"/>
      <c r="VNG38" s="941"/>
      <c r="VNH38" s="941"/>
      <c r="VNI38" s="266"/>
      <c r="VNJ38" s="941"/>
      <c r="VNK38" s="941"/>
      <c r="VNL38" s="316"/>
      <c r="VNM38" s="316"/>
      <c r="VNN38" s="941"/>
      <c r="VNO38" s="941"/>
      <c r="VNP38" s="941"/>
      <c r="VNQ38" s="941"/>
      <c r="VNR38" s="266"/>
      <c r="VNS38" s="941"/>
      <c r="VNT38" s="941"/>
      <c r="VNU38" s="316"/>
      <c r="VNV38" s="316"/>
      <c r="VNW38" s="941"/>
      <c r="VNX38" s="941"/>
      <c r="VNY38" s="941"/>
      <c r="VNZ38" s="941"/>
      <c r="VOA38" s="266"/>
      <c r="VOB38" s="941"/>
      <c r="VOC38" s="941"/>
      <c r="VOD38" s="316"/>
      <c r="VOE38" s="316"/>
      <c r="VOF38" s="941"/>
      <c r="VOG38" s="941"/>
      <c r="VOH38" s="941"/>
      <c r="VOI38" s="941"/>
      <c r="VOJ38" s="266"/>
      <c r="VOK38" s="941"/>
      <c r="VOL38" s="941"/>
      <c r="VOM38" s="316"/>
      <c r="VON38" s="316"/>
      <c r="VOO38" s="941"/>
      <c r="VOP38" s="941"/>
      <c r="VOQ38" s="941"/>
      <c r="VOR38" s="941"/>
      <c r="VOS38" s="266"/>
      <c r="VOT38" s="941"/>
      <c r="VOU38" s="941"/>
      <c r="VOV38" s="316"/>
      <c r="VOW38" s="316"/>
      <c r="VOX38" s="941"/>
      <c r="VOY38" s="941"/>
      <c r="VOZ38" s="941"/>
      <c r="VPA38" s="941"/>
      <c r="VPB38" s="266"/>
      <c r="VPC38" s="941"/>
      <c r="VPD38" s="941"/>
      <c r="VPE38" s="316"/>
      <c r="VPF38" s="316"/>
      <c r="VPG38" s="941"/>
      <c r="VPH38" s="941"/>
      <c r="VPI38" s="941"/>
      <c r="VPJ38" s="941"/>
      <c r="VPK38" s="266"/>
      <c r="VPL38" s="941"/>
      <c r="VPM38" s="941"/>
      <c r="VPN38" s="316"/>
      <c r="VPO38" s="316"/>
      <c r="VPP38" s="941"/>
      <c r="VPQ38" s="941"/>
      <c r="VPR38" s="941"/>
      <c r="VPS38" s="941"/>
      <c r="VPT38" s="266"/>
      <c r="VPU38" s="941"/>
      <c r="VPV38" s="941"/>
      <c r="VPW38" s="316"/>
      <c r="VPX38" s="316"/>
      <c r="VPY38" s="941"/>
      <c r="VPZ38" s="941"/>
      <c r="VQA38" s="941"/>
      <c r="VQB38" s="941"/>
      <c r="VQC38" s="266"/>
      <c r="VQD38" s="941"/>
      <c r="VQE38" s="941"/>
      <c r="VQF38" s="316"/>
      <c r="VQG38" s="316"/>
      <c r="VQH38" s="941"/>
      <c r="VQI38" s="941"/>
      <c r="VQJ38" s="941"/>
      <c r="VQK38" s="941"/>
      <c r="VQL38" s="266"/>
      <c r="VQM38" s="941"/>
      <c r="VQN38" s="941"/>
      <c r="VQO38" s="316"/>
      <c r="VQP38" s="316"/>
      <c r="VQQ38" s="941"/>
      <c r="VQR38" s="941"/>
      <c r="VQS38" s="941"/>
      <c r="VQT38" s="941"/>
      <c r="VQU38" s="266"/>
      <c r="VQV38" s="941"/>
      <c r="VQW38" s="941"/>
      <c r="VQX38" s="316"/>
      <c r="VQY38" s="316"/>
      <c r="VQZ38" s="941"/>
      <c r="VRA38" s="941"/>
      <c r="VRB38" s="941"/>
      <c r="VRC38" s="941"/>
      <c r="VRD38" s="266"/>
      <c r="VRE38" s="941"/>
      <c r="VRF38" s="941"/>
      <c r="VRG38" s="316"/>
      <c r="VRH38" s="316"/>
      <c r="VRI38" s="941"/>
      <c r="VRJ38" s="941"/>
      <c r="VRK38" s="941"/>
      <c r="VRL38" s="941"/>
      <c r="VRM38" s="266"/>
      <c r="VRN38" s="941"/>
      <c r="VRO38" s="941"/>
      <c r="VRP38" s="316"/>
      <c r="VRQ38" s="316"/>
      <c r="VRR38" s="941"/>
      <c r="VRS38" s="941"/>
      <c r="VRT38" s="941"/>
      <c r="VRU38" s="941"/>
      <c r="VRV38" s="266"/>
      <c r="VRW38" s="941"/>
      <c r="VRX38" s="941"/>
      <c r="VRY38" s="316"/>
      <c r="VRZ38" s="316"/>
      <c r="VSA38" s="941"/>
      <c r="VSB38" s="941"/>
      <c r="VSC38" s="941"/>
      <c r="VSD38" s="941"/>
      <c r="VSE38" s="266"/>
      <c r="VSF38" s="941"/>
      <c r="VSG38" s="941"/>
      <c r="VSH38" s="316"/>
      <c r="VSI38" s="316"/>
      <c r="VSJ38" s="941"/>
      <c r="VSK38" s="941"/>
      <c r="VSL38" s="941"/>
      <c r="VSM38" s="941"/>
      <c r="VSN38" s="266"/>
      <c r="VSO38" s="941"/>
      <c r="VSP38" s="941"/>
      <c r="VSQ38" s="316"/>
      <c r="VSR38" s="316"/>
      <c r="VSS38" s="941"/>
      <c r="VST38" s="941"/>
      <c r="VSU38" s="941"/>
      <c r="VSV38" s="941"/>
      <c r="VSW38" s="266"/>
      <c r="VSX38" s="941"/>
      <c r="VSY38" s="941"/>
      <c r="VSZ38" s="316"/>
      <c r="VTA38" s="316"/>
      <c r="VTB38" s="941"/>
      <c r="VTC38" s="941"/>
      <c r="VTD38" s="941"/>
      <c r="VTE38" s="941"/>
      <c r="VTF38" s="266"/>
      <c r="VTG38" s="941"/>
      <c r="VTH38" s="941"/>
      <c r="VTI38" s="316"/>
      <c r="VTJ38" s="316"/>
      <c r="VTK38" s="941"/>
      <c r="VTL38" s="941"/>
      <c r="VTM38" s="941"/>
      <c r="VTN38" s="941"/>
      <c r="VTO38" s="266"/>
      <c r="VTP38" s="941"/>
      <c r="VTQ38" s="941"/>
      <c r="VTR38" s="316"/>
      <c r="VTS38" s="316"/>
      <c r="VTT38" s="941"/>
      <c r="VTU38" s="941"/>
      <c r="VTV38" s="941"/>
      <c r="VTW38" s="941"/>
      <c r="VTX38" s="266"/>
      <c r="VTY38" s="941"/>
      <c r="VTZ38" s="941"/>
      <c r="VUA38" s="316"/>
      <c r="VUB38" s="316"/>
      <c r="VUC38" s="941"/>
      <c r="VUD38" s="941"/>
      <c r="VUE38" s="941"/>
      <c r="VUF38" s="941"/>
      <c r="VUG38" s="266"/>
      <c r="VUH38" s="941"/>
      <c r="VUI38" s="941"/>
      <c r="VUJ38" s="316"/>
      <c r="VUK38" s="316"/>
      <c r="VUL38" s="941"/>
      <c r="VUM38" s="941"/>
      <c r="VUN38" s="941"/>
      <c r="VUO38" s="941"/>
      <c r="VUP38" s="266"/>
      <c r="VUQ38" s="941"/>
      <c r="VUR38" s="941"/>
      <c r="VUS38" s="316"/>
      <c r="VUT38" s="316"/>
      <c r="VUU38" s="941"/>
      <c r="VUV38" s="941"/>
      <c r="VUW38" s="941"/>
      <c r="VUX38" s="941"/>
      <c r="VUY38" s="266"/>
      <c r="VUZ38" s="941"/>
      <c r="VVA38" s="941"/>
      <c r="VVB38" s="316"/>
      <c r="VVC38" s="316"/>
      <c r="VVD38" s="941"/>
      <c r="VVE38" s="941"/>
      <c r="VVF38" s="941"/>
      <c r="VVG38" s="941"/>
      <c r="VVH38" s="266"/>
      <c r="VVI38" s="941"/>
      <c r="VVJ38" s="941"/>
      <c r="VVK38" s="316"/>
      <c r="VVL38" s="316"/>
      <c r="VVM38" s="941"/>
      <c r="VVN38" s="941"/>
      <c r="VVO38" s="941"/>
      <c r="VVP38" s="941"/>
      <c r="VVQ38" s="266"/>
      <c r="VVR38" s="941"/>
      <c r="VVS38" s="941"/>
      <c r="VVT38" s="316"/>
      <c r="VVU38" s="316"/>
      <c r="VVV38" s="941"/>
      <c r="VVW38" s="941"/>
      <c r="VVX38" s="941"/>
      <c r="VVY38" s="941"/>
      <c r="VVZ38" s="266"/>
      <c r="VWA38" s="941"/>
      <c r="VWB38" s="941"/>
      <c r="VWC38" s="316"/>
      <c r="VWD38" s="316"/>
      <c r="VWE38" s="941"/>
      <c r="VWF38" s="941"/>
      <c r="VWG38" s="941"/>
      <c r="VWH38" s="941"/>
      <c r="VWI38" s="266"/>
      <c r="VWJ38" s="941"/>
      <c r="VWK38" s="941"/>
      <c r="VWL38" s="316"/>
      <c r="VWM38" s="316"/>
      <c r="VWN38" s="941"/>
      <c r="VWO38" s="941"/>
      <c r="VWP38" s="941"/>
      <c r="VWQ38" s="941"/>
      <c r="VWR38" s="266"/>
      <c r="VWS38" s="941"/>
      <c r="VWT38" s="941"/>
      <c r="VWU38" s="316"/>
      <c r="VWV38" s="316"/>
      <c r="VWW38" s="941"/>
      <c r="VWX38" s="941"/>
      <c r="VWY38" s="941"/>
      <c r="VWZ38" s="941"/>
      <c r="VXA38" s="266"/>
      <c r="VXB38" s="941"/>
      <c r="VXC38" s="941"/>
      <c r="VXD38" s="316"/>
      <c r="VXE38" s="316"/>
      <c r="VXF38" s="941"/>
      <c r="VXG38" s="941"/>
      <c r="VXH38" s="941"/>
      <c r="VXI38" s="941"/>
      <c r="VXJ38" s="266"/>
      <c r="VXK38" s="941"/>
      <c r="VXL38" s="941"/>
      <c r="VXM38" s="316"/>
      <c r="VXN38" s="316"/>
      <c r="VXO38" s="941"/>
      <c r="VXP38" s="941"/>
      <c r="VXQ38" s="941"/>
      <c r="VXR38" s="941"/>
      <c r="VXS38" s="266"/>
      <c r="VXT38" s="941"/>
      <c r="VXU38" s="941"/>
      <c r="VXV38" s="316"/>
      <c r="VXW38" s="316"/>
      <c r="VXX38" s="941"/>
      <c r="VXY38" s="941"/>
      <c r="VXZ38" s="941"/>
      <c r="VYA38" s="941"/>
      <c r="VYB38" s="266"/>
      <c r="VYC38" s="941"/>
      <c r="VYD38" s="941"/>
      <c r="VYE38" s="316"/>
      <c r="VYF38" s="316"/>
      <c r="VYG38" s="941"/>
      <c r="VYH38" s="941"/>
      <c r="VYI38" s="941"/>
      <c r="VYJ38" s="941"/>
      <c r="VYK38" s="266"/>
      <c r="VYL38" s="941"/>
      <c r="VYM38" s="941"/>
      <c r="VYN38" s="316"/>
      <c r="VYO38" s="316"/>
      <c r="VYP38" s="941"/>
      <c r="VYQ38" s="941"/>
      <c r="VYR38" s="941"/>
      <c r="VYS38" s="941"/>
      <c r="VYT38" s="266"/>
      <c r="VYU38" s="941"/>
      <c r="VYV38" s="941"/>
      <c r="VYW38" s="316"/>
      <c r="VYX38" s="316"/>
      <c r="VYY38" s="941"/>
      <c r="VYZ38" s="941"/>
      <c r="VZA38" s="941"/>
      <c r="VZB38" s="941"/>
      <c r="VZC38" s="266"/>
      <c r="VZD38" s="941"/>
      <c r="VZE38" s="941"/>
      <c r="VZF38" s="316"/>
      <c r="VZG38" s="316"/>
      <c r="VZH38" s="941"/>
      <c r="VZI38" s="941"/>
      <c r="VZJ38" s="941"/>
      <c r="VZK38" s="941"/>
      <c r="VZL38" s="266"/>
      <c r="VZM38" s="941"/>
      <c r="VZN38" s="941"/>
      <c r="VZO38" s="316"/>
      <c r="VZP38" s="316"/>
      <c r="VZQ38" s="941"/>
      <c r="VZR38" s="941"/>
      <c r="VZS38" s="941"/>
      <c r="VZT38" s="941"/>
      <c r="VZU38" s="266"/>
      <c r="VZV38" s="941"/>
      <c r="VZW38" s="941"/>
      <c r="VZX38" s="316"/>
      <c r="VZY38" s="316"/>
      <c r="VZZ38" s="941"/>
      <c r="WAA38" s="941"/>
      <c r="WAB38" s="941"/>
      <c r="WAC38" s="941"/>
      <c r="WAD38" s="266"/>
      <c r="WAE38" s="941"/>
      <c r="WAF38" s="941"/>
      <c r="WAG38" s="316"/>
      <c r="WAH38" s="316"/>
      <c r="WAI38" s="941"/>
      <c r="WAJ38" s="941"/>
      <c r="WAK38" s="941"/>
      <c r="WAL38" s="941"/>
      <c r="WAM38" s="266"/>
      <c r="WAN38" s="941"/>
      <c r="WAO38" s="941"/>
      <c r="WAP38" s="316"/>
      <c r="WAQ38" s="316"/>
      <c r="WAR38" s="941"/>
      <c r="WAS38" s="941"/>
      <c r="WAT38" s="941"/>
      <c r="WAU38" s="941"/>
      <c r="WAV38" s="266"/>
      <c r="WAW38" s="941"/>
      <c r="WAX38" s="941"/>
      <c r="WAY38" s="316"/>
      <c r="WAZ38" s="316"/>
      <c r="WBA38" s="941"/>
      <c r="WBB38" s="941"/>
      <c r="WBC38" s="941"/>
      <c r="WBD38" s="941"/>
      <c r="WBE38" s="266"/>
      <c r="WBF38" s="941"/>
      <c r="WBG38" s="941"/>
      <c r="WBH38" s="316"/>
      <c r="WBI38" s="316"/>
      <c r="WBJ38" s="941"/>
      <c r="WBK38" s="941"/>
      <c r="WBL38" s="941"/>
      <c r="WBM38" s="941"/>
      <c r="WBN38" s="266"/>
      <c r="WBO38" s="941"/>
      <c r="WBP38" s="941"/>
      <c r="WBQ38" s="316"/>
      <c r="WBR38" s="316"/>
      <c r="WBS38" s="941"/>
      <c r="WBT38" s="941"/>
      <c r="WBU38" s="941"/>
      <c r="WBV38" s="941"/>
      <c r="WBW38" s="266"/>
      <c r="WBX38" s="941"/>
      <c r="WBY38" s="941"/>
      <c r="WBZ38" s="316"/>
      <c r="WCA38" s="316"/>
      <c r="WCB38" s="941"/>
      <c r="WCC38" s="941"/>
      <c r="WCD38" s="941"/>
      <c r="WCE38" s="941"/>
      <c r="WCF38" s="266"/>
      <c r="WCG38" s="941"/>
      <c r="WCH38" s="941"/>
      <c r="WCI38" s="316"/>
      <c r="WCJ38" s="316"/>
      <c r="WCK38" s="941"/>
      <c r="WCL38" s="941"/>
      <c r="WCM38" s="941"/>
      <c r="WCN38" s="941"/>
      <c r="WCO38" s="266"/>
      <c r="WCP38" s="941"/>
      <c r="WCQ38" s="941"/>
      <c r="WCR38" s="316"/>
      <c r="WCS38" s="316"/>
      <c r="WCT38" s="941"/>
      <c r="WCU38" s="941"/>
      <c r="WCV38" s="941"/>
      <c r="WCW38" s="941"/>
      <c r="WCX38" s="266"/>
      <c r="WCY38" s="941"/>
      <c r="WCZ38" s="941"/>
      <c r="WDA38" s="316"/>
      <c r="WDB38" s="316"/>
      <c r="WDC38" s="941"/>
      <c r="WDD38" s="941"/>
      <c r="WDE38" s="941"/>
      <c r="WDF38" s="941"/>
      <c r="WDG38" s="266"/>
      <c r="WDH38" s="941"/>
      <c r="WDI38" s="941"/>
      <c r="WDJ38" s="316"/>
      <c r="WDK38" s="316"/>
      <c r="WDL38" s="941"/>
      <c r="WDM38" s="941"/>
      <c r="WDN38" s="941"/>
      <c r="WDO38" s="941"/>
      <c r="WDP38" s="266"/>
      <c r="WDQ38" s="941"/>
      <c r="WDR38" s="941"/>
      <c r="WDS38" s="316"/>
      <c r="WDT38" s="316"/>
      <c r="WDU38" s="941"/>
      <c r="WDV38" s="941"/>
      <c r="WDW38" s="941"/>
      <c r="WDX38" s="941"/>
      <c r="WDY38" s="266"/>
      <c r="WDZ38" s="941"/>
      <c r="WEA38" s="941"/>
      <c r="WEB38" s="316"/>
      <c r="WEC38" s="316"/>
      <c r="WED38" s="941"/>
      <c r="WEE38" s="941"/>
      <c r="WEF38" s="941"/>
      <c r="WEG38" s="941"/>
      <c r="WEH38" s="266"/>
      <c r="WEI38" s="941"/>
      <c r="WEJ38" s="941"/>
      <c r="WEK38" s="316"/>
      <c r="WEL38" s="316"/>
      <c r="WEM38" s="941"/>
      <c r="WEN38" s="941"/>
      <c r="WEO38" s="941"/>
      <c r="WEP38" s="941"/>
      <c r="WEQ38" s="266"/>
      <c r="WER38" s="941"/>
      <c r="WES38" s="941"/>
      <c r="WET38" s="316"/>
      <c r="WEU38" s="316"/>
      <c r="WEV38" s="941"/>
      <c r="WEW38" s="941"/>
      <c r="WEX38" s="941"/>
      <c r="WEY38" s="941"/>
      <c r="WEZ38" s="266"/>
      <c r="WFA38" s="941"/>
      <c r="WFB38" s="941"/>
      <c r="WFC38" s="316"/>
      <c r="WFD38" s="316"/>
      <c r="WFE38" s="941"/>
      <c r="WFF38" s="941"/>
      <c r="WFG38" s="941"/>
      <c r="WFH38" s="941"/>
      <c r="WFI38" s="266"/>
      <c r="WFJ38" s="941"/>
      <c r="WFK38" s="941"/>
      <c r="WFL38" s="316"/>
      <c r="WFM38" s="316"/>
      <c r="WFN38" s="941"/>
      <c r="WFO38" s="941"/>
      <c r="WFP38" s="941"/>
      <c r="WFQ38" s="941"/>
      <c r="WFR38" s="266"/>
      <c r="WFS38" s="941"/>
      <c r="WFT38" s="941"/>
      <c r="WFU38" s="316"/>
      <c r="WFV38" s="316"/>
      <c r="WFW38" s="941"/>
      <c r="WFX38" s="941"/>
      <c r="WFY38" s="941"/>
      <c r="WFZ38" s="941"/>
      <c r="WGA38" s="266"/>
      <c r="WGB38" s="941"/>
      <c r="WGC38" s="941"/>
      <c r="WGD38" s="316"/>
      <c r="WGE38" s="316"/>
      <c r="WGF38" s="941"/>
      <c r="WGG38" s="941"/>
      <c r="WGH38" s="941"/>
      <c r="WGI38" s="941"/>
      <c r="WGJ38" s="266"/>
      <c r="WGK38" s="941"/>
      <c r="WGL38" s="941"/>
      <c r="WGM38" s="316"/>
      <c r="WGN38" s="316"/>
      <c r="WGO38" s="941"/>
      <c r="WGP38" s="941"/>
      <c r="WGQ38" s="941"/>
      <c r="WGR38" s="941"/>
      <c r="WGS38" s="266"/>
      <c r="WGT38" s="941"/>
      <c r="WGU38" s="941"/>
      <c r="WGV38" s="316"/>
      <c r="WGW38" s="316"/>
      <c r="WGX38" s="941"/>
      <c r="WGY38" s="941"/>
      <c r="WGZ38" s="941"/>
      <c r="WHA38" s="941"/>
      <c r="WHB38" s="266"/>
      <c r="WHC38" s="941"/>
      <c r="WHD38" s="941"/>
      <c r="WHE38" s="316"/>
      <c r="WHF38" s="316"/>
      <c r="WHG38" s="941"/>
      <c r="WHH38" s="941"/>
      <c r="WHI38" s="941"/>
      <c r="WHJ38" s="941"/>
      <c r="WHK38" s="266"/>
      <c r="WHL38" s="941"/>
      <c r="WHM38" s="941"/>
      <c r="WHN38" s="316"/>
      <c r="WHO38" s="316"/>
      <c r="WHP38" s="941"/>
      <c r="WHQ38" s="941"/>
      <c r="WHR38" s="941"/>
      <c r="WHS38" s="941"/>
      <c r="WHT38" s="266"/>
      <c r="WHU38" s="941"/>
      <c r="WHV38" s="941"/>
      <c r="WHW38" s="316"/>
      <c r="WHX38" s="316"/>
      <c r="WHY38" s="941"/>
      <c r="WHZ38" s="941"/>
      <c r="WIA38" s="941"/>
      <c r="WIB38" s="941"/>
      <c r="WIC38" s="266"/>
      <c r="WID38" s="941"/>
      <c r="WIE38" s="941"/>
      <c r="WIF38" s="316"/>
      <c r="WIG38" s="316"/>
      <c r="WIH38" s="941"/>
      <c r="WII38" s="941"/>
      <c r="WIJ38" s="941"/>
      <c r="WIK38" s="941"/>
      <c r="WIL38" s="266"/>
      <c r="WIM38" s="941"/>
      <c r="WIN38" s="941"/>
      <c r="WIO38" s="316"/>
      <c r="WIP38" s="316"/>
      <c r="WIQ38" s="941"/>
      <c r="WIR38" s="941"/>
      <c r="WIS38" s="941"/>
      <c r="WIT38" s="941"/>
      <c r="WIU38" s="266"/>
      <c r="WIV38" s="941"/>
      <c r="WIW38" s="941"/>
      <c r="WIX38" s="316"/>
      <c r="WIY38" s="316"/>
      <c r="WIZ38" s="941"/>
      <c r="WJA38" s="941"/>
      <c r="WJB38" s="941"/>
      <c r="WJC38" s="941"/>
      <c r="WJD38" s="266"/>
      <c r="WJE38" s="941"/>
      <c r="WJF38" s="941"/>
      <c r="WJG38" s="316"/>
      <c r="WJH38" s="316"/>
      <c r="WJI38" s="941"/>
      <c r="WJJ38" s="941"/>
      <c r="WJK38" s="941"/>
      <c r="WJL38" s="941"/>
      <c r="WJM38" s="266"/>
      <c r="WJN38" s="941"/>
      <c r="WJO38" s="941"/>
      <c r="WJP38" s="316"/>
      <c r="WJQ38" s="316"/>
      <c r="WJR38" s="941"/>
      <c r="WJS38" s="941"/>
      <c r="WJT38" s="941"/>
      <c r="WJU38" s="941"/>
      <c r="WJV38" s="266"/>
      <c r="WJW38" s="941"/>
      <c r="WJX38" s="941"/>
      <c r="WJY38" s="316"/>
      <c r="WJZ38" s="316"/>
      <c r="WKA38" s="941"/>
      <c r="WKB38" s="941"/>
      <c r="WKC38" s="941"/>
      <c r="WKD38" s="941"/>
      <c r="WKE38" s="266"/>
      <c r="WKF38" s="941"/>
      <c r="WKG38" s="941"/>
      <c r="WKH38" s="316"/>
      <c r="WKI38" s="316"/>
      <c r="WKJ38" s="941"/>
      <c r="WKK38" s="941"/>
      <c r="WKL38" s="941"/>
      <c r="WKM38" s="941"/>
      <c r="WKN38" s="266"/>
      <c r="WKO38" s="941"/>
      <c r="WKP38" s="941"/>
      <c r="WKQ38" s="316"/>
      <c r="WKR38" s="316"/>
      <c r="WKS38" s="941"/>
      <c r="WKT38" s="941"/>
      <c r="WKU38" s="941"/>
      <c r="WKV38" s="941"/>
      <c r="WKW38" s="266"/>
      <c r="WKX38" s="941"/>
      <c r="WKY38" s="941"/>
      <c r="WKZ38" s="316"/>
      <c r="WLA38" s="316"/>
      <c r="WLB38" s="941"/>
      <c r="WLC38" s="941"/>
      <c r="WLD38" s="941"/>
      <c r="WLE38" s="941"/>
      <c r="WLF38" s="266"/>
      <c r="WLG38" s="941"/>
      <c r="WLH38" s="941"/>
      <c r="WLI38" s="316"/>
      <c r="WLJ38" s="316"/>
      <c r="WLK38" s="941"/>
      <c r="WLL38" s="941"/>
      <c r="WLM38" s="941"/>
      <c r="WLN38" s="941"/>
      <c r="WLO38" s="266"/>
      <c r="WLP38" s="941"/>
      <c r="WLQ38" s="941"/>
      <c r="WLR38" s="316"/>
      <c r="WLS38" s="316"/>
      <c r="WLT38" s="941"/>
      <c r="WLU38" s="941"/>
      <c r="WLV38" s="941"/>
      <c r="WLW38" s="941"/>
      <c r="WLX38" s="266"/>
      <c r="WLY38" s="941"/>
      <c r="WLZ38" s="941"/>
      <c r="WMA38" s="316"/>
      <c r="WMB38" s="316"/>
      <c r="WMC38" s="941"/>
      <c r="WMD38" s="941"/>
      <c r="WME38" s="941"/>
      <c r="WMF38" s="941"/>
      <c r="WMG38" s="266"/>
      <c r="WMH38" s="941"/>
      <c r="WMI38" s="941"/>
      <c r="WMJ38" s="316"/>
      <c r="WMK38" s="316"/>
      <c r="WML38" s="941"/>
      <c r="WMM38" s="941"/>
      <c r="WMN38" s="941"/>
      <c r="WMO38" s="941"/>
      <c r="WMP38" s="266"/>
      <c r="WMQ38" s="941"/>
      <c r="WMR38" s="941"/>
      <c r="WMS38" s="316"/>
      <c r="WMT38" s="316"/>
      <c r="WMU38" s="941"/>
      <c r="WMV38" s="941"/>
      <c r="WMW38" s="941"/>
      <c r="WMX38" s="941"/>
      <c r="WMY38" s="266"/>
      <c r="WMZ38" s="941"/>
      <c r="WNA38" s="941"/>
      <c r="WNB38" s="316"/>
      <c r="WNC38" s="316"/>
      <c r="WND38" s="941"/>
      <c r="WNE38" s="941"/>
      <c r="WNF38" s="941"/>
      <c r="WNG38" s="941"/>
      <c r="WNH38" s="266"/>
      <c r="WNI38" s="941"/>
      <c r="WNJ38" s="941"/>
      <c r="WNK38" s="316"/>
      <c r="WNL38" s="316"/>
      <c r="WNM38" s="941"/>
      <c r="WNN38" s="941"/>
      <c r="WNO38" s="941"/>
      <c r="WNP38" s="941"/>
      <c r="WNQ38" s="266"/>
      <c r="WNR38" s="941"/>
      <c r="WNS38" s="941"/>
      <c r="WNT38" s="316"/>
      <c r="WNU38" s="316"/>
      <c r="WNV38" s="941"/>
      <c r="WNW38" s="941"/>
      <c r="WNX38" s="941"/>
      <c r="WNY38" s="941"/>
      <c r="WNZ38" s="266"/>
      <c r="WOA38" s="941"/>
      <c r="WOB38" s="941"/>
      <c r="WOC38" s="316"/>
      <c r="WOD38" s="316"/>
      <c r="WOE38" s="941"/>
      <c r="WOF38" s="941"/>
      <c r="WOG38" s="941"/>
      <c r="WOH38" s="941"/>
      <c r="WOI38" s="266"/>
      <c r="WOJ38" s="941"/>
      <c r="WOK38" s="941"/>
      <c r="WOL38" s="316"/>
      <c r="WOM38" s="316"/>
      <c r="WON38" s="941"/>
      <c r="WOO38" s="941"/>
      <c r="WOP38" s="941"/>
      <c r="WOQ38" s="941"/>
      <c r="WOR38" s="266"/>
      <c r="WOS38" s="941"/>
      <c r="WOT38" s="941"/>
      <c r="WOU38" s="316"/>
      <c r="WOV38" s="316"/>
      <c r="WOW38" s="941"/>
      <c r="WOX38" s="941"/>
      <c r="WOY38" s="941"/>
      <c r="WOZ38" s="941"/>
      <c r="WPA38" s="266"/>
      <c r="WPB38" s="941"/>
      <c r="WPC38" s="941"/>
      <c r="WPD38" s="316"/>
      <c r="WPE38" s="316"/>
      <c r="WPF38" s="941"/>
      <c r="WPG38" s="941"/>
      <c r="WPH38" s="941"/>
      <c r="WPI38" s="941"/>
      <c r="WPJ38" s="266"/>
      <c r="WPK38" s="941"/>
      <c r="WPL38" s="941"/>
      <c r="WPM38" s="316"/>
      <c r="WPN38" s="316"/>
      <c r="WPO38" s="941"/>
      <c r="WPP38" s="941"/>
      <c r="WPQ38" s="941"/>
      <c r="WPR38" s="941"/>
      <c r="WPS38" s="266"/>
      <c r="WPT38" s="941"/>
      <c r="WPU38" s="941"/>
      <c r="WPV38" s="316"/>
      <c r="WPW38" s="316"/>
      <c r="WPX38" s="941"/>
      <c r="WPY38" s="941"/>
      <c r="WPZ38" s="941"/>
      <c r="WQA38" s="941"/>
      <c r="WQB38" s="266"/>
      <c r="WQC38" s="941"/>
      <c r="WQD38" s="941"/>
      <c r="WQE38" s="316"/>
      <c r="WQF38" s="316"/>
      <c r="WQG38" s="941"/>
      <c r="WQH38" s="941"/>
      <c r="WQI38" s="941"/>
      <c r="WQJ38" s="941"/>
      <c r="WQK38" s="266"/>
      <c r="WQL38" s="941"/>
      <c r="WQM38" s="941"/>
      <c r="WQN38" s="316"/>
      <c r="WQO38" s="316"/>
      <c r="WQP38" s="941"/>
      <c r="WQQ38" s="941"/>
      <c r="WQR38" s="941"/>
      <c r="WQS38" s="941"/>
      <c r="WQT38" s="266"/>
      <c r="WQU38" s="941"/>
      <c r="WQV38" s="941"/>
      <c r="WQW38" s="316"/>
      <c r="WQX38" s="316"/>
      <c r="WQY38" s="941"/>
      <c r="WQZ38" s="941"/>
      <c r="WRA38" s="941"/>
      <c r="WRB38" s="941"/>
      <c r="WRC38" s="266"/>
      <c r="WRD38" s="941"/>
      <c r="WRE38" s="941"/>
      <c r="WRF38" s="316"/>
      <c r="WRG38" s="316"/>
      <c r="WRH38" s="941"/>
      <c r="WRI38" s="941"/>
      <c r="WRJ38" s="941"/>
      <c r="WRK38" s="941"/>
      <c r="WRL38" s="266"/>
      <c r="WRM38" s="941"/>
      <c r="WRN38" s="941"/>
      <c r="WRO38" s="316"/>
      <c r="WRP38" s="316"/>
      <c r="WRQ38" s="941"/>
      <c r="WRR38" s="941"/>
      <c r="WRS38" s="941"/>
      <c r="WRT38" s="941"/>
      <c r="WRU38" s="266"/>
      <c r="WRV38" s="941"/>
      <c r="WRW38" s="941"/>
      <c r="WRX38" s="316"/>
      <c r="WRY38" s="316"/>
      <c r="WRZ38" s="941"/>
      <c r="WSA38" s="941"/>
      <c r="WSB38" s="941"/>
      <c r="WSC38" s="941"/>
      <c r="WSD38" s="266"/>
      <c r="WSE38" s="941"/>
      <c r="WSF38" s="941"/>
      <c r="WSG38" s="316"/>
      <c r="WSH38" s="316"/>
      <c r="WSI38" s="941"/>
      <c r="WSJ38" s="941"/>
      <c r="WSK38" s="941"/>
      <c r="WSL38" s="941"/>
      <c r="WSM38" s="266"/>
      <c r="WSN38" s="941"/>
      <c r="WSO38" s="941"/>
      <c r="WSP38" s="316"/>
      <c r="WSQ38" s="316"/>
      <c r="WSR38" s="941"/>
      <c r="WSS38" s="941"/>
      <c r="WST38" s="941"/>
      <c r="WSU38" s="941"/>
      <c r="WSV38" s="266"/>
      <c r="WSW38" s="941"/>
      <c r="WSX38" s="941"/>
      <c r="WSY38" s="316"/>
      <c r="WSZ38" s="316"/>
      <c r="WTA38" s="941"/>
      <c r="WTB38" s="941"/>
      <c r="WTC38" s="941"/>
      <c r="WTD38" s="941"/>
      <c r="WTE38" s="266"/>
      <c r="WTF38" s="941"/>
      <c r="WTG38" s="941"/>
      <c r="WTH38" s="316"/>
      <c r="WTI38" s="316"/>
      <c r="WTJ38" s="941"/>
      <c r="WTK38" s="941"/>
      <c r="WTL38" s="941"/>
      <c r="WTM38" s="941"/>
      <c r="WTN38" s="266"/>
      <c r="WTO38" s="941"/>
      <c r="WTP38" s="941"/>
      <c r="WTQ38" s="316"/>
      <c r="WTR38" s="316"/>
      <c r="WTS38" s="941"/>
      <c r="WTT38" s="941"/>
      <c r="WTU38" s="941"/>
      <c r="WTV38" s="941"/>
      <c r="WTW38" s="266"/>
      <c r="WTX38" s="941"/>
      <c r="WTY38" s="941"/>
      <c r="WTZ38" s="316"/>
      <c r="WUA38" s="316"/>
      <c r="WUB38" s="941"/>
      <c r="WUC38" s="941"/>
      <c r="WUD38" s="941"/>
      <c r="WUE38" s="941"/>
      <c r="WUF38" s="266"/>
      <c r="WUG38" s="941"/>
      <c r="WUH38" s="941"/>
      <c r="WUI38" s="316"/>
      <c r="WUJ38" s="316"/>
      <c r="WUK38" s="941"/>
      <c r="WUL38" s="941"/>
      <c r="WUM38" s="941"/>
      <c r="WUN38" s="941"/>
      <c r="WUO38" s="266"/>
      <c r="WUP38" s="941"/>
      <c r="WUQ38" s="941"/>
      <c r="WUR38" s="316"/>
      <c r="WUS38" s="316"/>
      <c r="WUT38" s="941"/>
      <c r="WUU38" s="941"/>
      <c r="WUV38" s="941"/>
      <c r="WUW38" s="941"/>
      <c r="WUX38" s="266"/>
      <c r="WUY38" s="941"/>
      <c r="WUZ38" s="941"/>
      <c r="WVA38" s="316"/>
      <c r="WVB38" s="316"/>
      <c r="WVC38" s="941"/>
      <c r="WVD38" s="941"/>
      <c r="WVE38" s="941"/>
      <c r="WVF38" s="941"/>
      <c r="WVG38" s="266"/>
      <c r="WVH38" s="941"/>
      <c r="WVI38" s="941"/>
      <c r="WVJ38" s="316"/>
      <c r="WVK38" s="316"/>
      <c r="WVL38" s="941"/>
      <c r="WVM38" s="941"/>
      <c r="WVN38" s="941"/>
      <c r="WVO38" s="941"/>
      <c r="WVP38" s="266"/>
      <c r="WVQ38" s="941"/>
      <c r="WVR38" s="941"/>
      <c r="WVS38" s="316"/>
      <c r="WVT38" s="316"/>
      <c r="WVU38" s="941"/>
      <c r="WVV38" s="941"/>
      <c r="WVW38" s="941"/>
      <c r="WVX38" s="941"/>
      <c r="WVY38" s="266"/>
      <c r="WVZ38" s="941"/>
      <c r="WWA38" s="941"/>
      <c r="WWB38" s="316"/>
      <c r="WWC38" s="316"/>
      <c r="WWD38" s="941"/>
      <c r="WWE38" s="941"/>
      <c r="WWF38" s="941"/>
      <c r="WWG38" s="941"/>
      <c r="WWH38" s="266"/>
      <c r="WWI38" s="941"/>
      <c r="WWJ38" s="941"/>
      <c r="WWK38" s="316"/>
      <c r="WWL38" s="316"/>
      <c r="WWM38" s="941"/>
      <c r="WWN38" s="941"/>
      <c r="WWO38" s="941"/>
      <c r="WWP38" s="941"/>
      <c r="WWQ38" s="266"/>
      <c r="WWR38" s="941"/>
      <c r="WWS38" s="941"/>
      <c r="WWT38" s="316"/>
      <c r="WWU38" s="316"/>
      <c r="WWV38" s="941"/>
      <c r="WWW38" s="941"/>
      <c r="WWX38" s="941"/>
      <c r="WWY38" s="941"/>
      <c r="WWZ38" s="266"/>
      <c r="WXA38" s="941"/>
      <c r="WXB38" s="941"/>
      <c r="WXC38" s="316"/>
      <c r="WXD38" s="316"/>
      <c r="WXE38" s="941"/>
      <c r="WXF38" s="941"/>
      <c r="WXG38" s="941"/>
      <c r="WXH38" s="941"/>
      <c r="WXI38" s="266"/>
      <c r="WXJ38" s="941"/>
      <c r="WXK38" s="941"/>
      <c r="WXL38" s="316"/>
      <c r="WXM38" s="316"/>
      <c r="WXN38" s="941"/>
      <c r="WXO38" s="941"/>
      <c r="WXP38" s="941"/>
      <c r="WXQ38" s="941"/>
      <c r="WXR38" s="266"/>
      <c r="WXS38" s="941"/>
      <c r="WXT38" s="941"/>
      <c r="WXU38" s="316"/>
      <c r="WXV38" s="316"/>
      <c r="WXW38" s="941"/>
      <c r="WXX38" s="941"/>
      <c r="WXY38" s="941"/>
      <c r="WXZ38" s="941"/>
      <c r="WYA38" s="266"/>
      <c r="WYB38" s="941"/>
      <c r="WYC38" s="941"/>
      <c r="WYD38" s="316"/>
      <c r="WYE38" s="316"/>
      <c r="WYF38" s="941"/>
      <c r="WYG38" s="941"/>
      <c r="WYH38" s="941"/>
      <c r="WYI38" s="941"/>
      <c r="WYJ38" s="266"/>
      <c r="WYK38" s="941"/>
      <c r="WYL38" s="941"/>
      <c r="WYM38" s="316"/>
      <c r="WYN38" s="316"/>
      <c r="WYO38" s="941"/>
      <c r="WYP38" s="941"/>
      <c r="WYQ38" s="941"/>
      <c r="WYR38" s="941"/>
      <c r="WYS38" s="266"/>
      <c r="WYT38" s="941"/>
      <c r="WYU38" s="941"/>
      <c r="WYV38" s="316"/>
      <c r="WYW38" s="316"/>
      <c r="WYX38" s="941"/>
      <c r="WYY38" s="941"/>
      <c r="WYZ38" s="941"/>
      <c r="WZA38" s="941"/>
      <c r="WZB38" s="266"/>
      <c r="WZC38" s="941"/>
      <c r="WZD38" s="941"/>
      <c r="WZE38" s="316"/>
      <c r="WZF38" s="316"/>
      <c r="WZG38" s="941"/>
      <c r="WZH38" s="941"/>
      <c r="WZI38" s="941"/>
      <c r="WZJ38" s="941"/>
      <c r="WZK38" s="266"/>
      <c r="WZL38" s="941"/>
      <c r="WZM38" s="941"/>
      <c r="WZN38" s="316"/>
      <c r="WZO38" s="316"/>
      <c r="WZP38" s="941"/>
      <c r="WZQ38" s="941"/>
      <c r="WZR38" s="941"/>
      <c r="WZS38" s="941"/>
      <c r="WZT38" s="266"/>
      <c r="WZU38" s="941"/>
      <c r="WZV38" s="941"/>
      <c r="WZW38" s="316"/>
      <c r="WZX38" s="316"/>
      <c r="WZY38" s="941"/>
      <c r="WZZ38" s="941"/>
      <c r="XAA38" s="941"/>
      <c r="XAB38" s="941"/>
      <c r="XAC38" s="266"/>
      <c r="XAD38" s="941"/>
      <c r="XAE38" s="941"/>
      <c r="XAF38" s="316"/>
      <c r="XAG38" s="316"/>
      <c r="XAH38" s="941"/>
      <c r="XAI38" s="941"/>
      <c r="XAJ38" s="941"/>
      <c r="XAK38" s="941"/>
      <c r="XAL38" s="266"/>
      <c r="XAM38" s="941"/>
      <c r="XAN38" s="941"/>
      <c r="XAO38" s="316"/>
      <c r="XAP38" s="316"/>
      <c r="XAQ38" s="941"/>
      <c r="XAR38" s="941"/>
      <c r="XAS38" s="941"/>
      <c r="XAT38" s="941"/>
      <c r="XAU38" s="266"/>
      <c r="XAV38" s="941"/>
      <c r="XAW38" s="941"/>
      <c r="XAX38" s="316"/>
      <c r="XAY38" s="316"/>
      <c r="XAZ38" s="941"/>
      <c r="XBA38" s="941"/>
      <c r="XBB38" s="941"/>
      <c r="XBC38" s="941"/>
      <c r="XBD38" s="266"/>
      <c r="XBE38" s="941"/>
      <c r="XBF38" s="941"/>
      <c r="XBG38" s="316"/>
      <c r="XBH38" s="316"/>
      <c r="XBI38" s="941"/>
      <c r="XBJ38" s="941"/>
      <c r="XBK38" s="941"/>
      <c r="XBL38" s="941"/>
      <c r="XBM38" s="266"/>
      <c r="XBN38" s="941"/>
      <c r="XBO38" s="941"/>
      <c r="XBP38" s="316"/>
      <c r="XBQ38" s="316"/>
      <c r="XBR38" s="941"/>
      <c r="XBS38" s="941"/>
      <c r="XBT38" s="941"/>
      <c r="XBU38" s="941"/>
      <c r="XBV38" s="266"/>
      <c r="XBW38" s="941"/>
      <c r="XBX38" s="941"/>
      <c r="XBY38" s="316"/>
      <c r="XBZ38" s="316"/>
      <c r="XCA38" s="941"/>
      <c r="XCB38" s="941"/>
      <c r="XCC38" s="941"/>
      <c r="XCD38" s="941"/>
      <c r="XCE38" s="266"/>
      <c r="XCF38" s="941"/>
      <c r="XCG38" s="941"/>
      <c r="XCH38" s="316"/>
      <c r="XCI38" s="316"/>
      <c r="XCJ38" s="941"/>
      <c r="XCK38" s="941"/>
      <c r="XCL38" s="941"/>
      <c r="XCM38" s="941"/>
      <c r="XCN38" s="266"/>
      <c r="XCO38" s="941"/>
      <c r="XCP38" s="941"/>
      <c r="XCQ38" s="316"/>
      <c r="XCR38" s="316"/>
      <c r="XCS38" s="941"/>
      <c r="XCT38" s="941"/>
      <c r="XCU38" s="941"/>
      <c r="XCV38" s="941"/>
      <c r="XCW38" s="266"/>
      <c r="XCX38" s="941"/>
      <c r="XCY38" s="941"/>
      <c r="XCZ38" s="316"/>
      <c r="XDA38" s="316"/>
      <c r="XDB38" s="941"/>
      <c r="XDC38" s="941"/>
      <c r="XDD38" s="941"/>
      <c r="XDE38" s="941"/>
      <c r="XDF38" s="266"/>
      <c r="XDG38" s="941"/>
      <c r="XDH38" s="941"/>
      <c r="XDI38" s="316"/>
      <c r="XDJ38" s="316"/>
      <c r="XDK38" s="941"/>
      <c r="XDL38" s="941"/>
      <c r="XDM38" s="941"/>
      <c r="XDN38" s="941"/>
      <c r="XDO38" s="266"/>
      <c r="XDP38" s="941"/>
      <c r="XDQ38" s="941"/>
      <c r="XDR38" s="316"/>
      <c r="XDS38" s="316"/>
      <c r="XDT38" s="941"/>
      <c r="XDU38" s="941"/>
      <c r="XDV38" s="941"/>
      <c r="XDW38" s="941"/>
      <c r="XDX38" s="266"/>
      <c r="XDY38" s="941"/>
      <c r="XDZ38" s="941"/>
      <c r="XEA38" s="316"/>
      <c r="XEB38" s="316"/>
      <c r="XEC38" s="941"/>
      <c r="XED38" s="941"/>
      <c r="XEE38" s="941"/>
      <c r="XEF38" s="941"/>
      <c r="XEG38" s="266"/>
      <c r="XEH38" s="941"/>
      <c r="XEI38" s="941"/>
      <c r="XEJ38" s="316"/>
      <c r="XEK38" s="316"/>
      <c r="XEL38" s="941"/>
      <c r="XEM38" s="941"/>
      <c r="XEN38" s="941"/>
      <c r="XEO38" s="941"/>
      <c r="XEP38" s="266"/>
      <c r="XEQ38" s="941"/>
      <c r="XER38" s="941"/>
      <c r="XES38" s="316"/>
      <c r="XET38" s="316"/>
      <c r="XEU38" s="941"/>
      <c r="XEV38" s="941"/>
      <c r="XEW38" s="941"/>
      <c r="XEX38" s="941"/>
      <c r="XEY38" s="266"/>
      <c r="XEZ38" s="941"/>
      <c r="XFA38" s="941"/>
      <c r="XFB38" s="316"/>
    </row>
    <row r="39" spans="1:16382" ht="13.5" customHeight="1">
      <c r="A39" s="265"/>
      <c r="B39" s="311"/>
      <c r="C39" s="311"/>
      <c r="D39" s="311"/>
      <c r="E39" s="311"/>
      <c r="F39" s="311"/>
      <c r="G39" s="311"/>
      <c r="H39" s="311"/>
      <c r="I39" s="311"/>
    </row>
    <row r="40" spans="1:16382" ht="13.5" customHeight="1">
      <c r="A40" s="265"/>
      <c r="B40" s="311"/>
      <c r="C40" s="311"/>
      <c r="D40" s="311"/>
      <c r="E40" s="311"/>
      <c r="F40" s="311"/>
      <c r="G40" s="311"/>
      <c r="H40" s="311"/>
      <c r="I40" s="311"/>
    </row>
    <row r="41" spans="1:16382" ht="13.5" customHeight="1">
      <c r="A41" s="265"/>
      <c r="B41" s="311"/>
      <c r="C41" s="311"/>
      <c r="D41" s="311"/>
      <c r="E41" s="311"/>
      <c r="F41" s="311"/>
      <c r="G41" s="311"/>
      <c r="H41" s="311"/>
      <c r="I41" s="311"/>
    </row>
    <row r="42" spans="1:16382" ht="13.5" customHeight="1">
      <c r="A42" s="265"/>
      <c r="B42" s="311"/>
      <c r="C42" s="311"/>
      <c r="D42" s="311"/>
      <c r="E42" s="311"/>
      <c r="F42" s="311"/>
      <c r="G42" s="311"/>
      <c r="H42" s="311"/>
      <c r="I42" s="311"/>
    </row>
    <row r="43" spans="1:16382" ht="13.5" customHeight="1">
      <c r="A43" s="265"/>
      <c r="B43" s="311"/>
      <c r="C43" s="311"/>
      <c r="D43" s="311"/>
      <c r="E43" s="311"/>
      <c r="F43" s="311"/>
      <c r="G43" s="311"/>
      <c r="H43" s="311"/>
      <c r="I43" s="311"/>
    </row>
    <row r="44" spans="1:16382" ht="13.5" customHeight="1">
      <c r="A44" s="265"/>
      <c r="B44" s="311"/>
      <c r="C44" s="311"/>
      <c r="D44" s="311"/>
      <c r="E44" s="311"/>
      <c r="F44" s="311"/>
      <c r="G44" s="311"/>
      <c r="H44" s="311"/>
      <c r="I44" s="311"/>
    </row>
    <row r="45" spans="1:16382" ht="13.5" customHeight="1"/>
    <row r="46" spans="1:16382" ht="13.5" customHeight="1"/>
    <row r="47" spans="1:16382" ht="13.5" customHeight="1"/>
  </sheetData>
  <mergeCells count="5471">
    <mergeCell ref="XEU38:XEV38"/>
    <mergeCell ref="XEW38:XEX38"/>
    <mergeCell ref="XEZ38:XFA38"/>
    <mergeCell ref="XEC38:XED38"/>
    <mergeCell ref="XEE38:XEF38"/>
    <mergeCell ref="XEH38:XEI38"/>
    <mergeCell ref="XEL38:XEM38"/>
    <mergeCell ref="XEN38:XEO38"/>
    <mergeCell ref="XEQ38:XER38"/>
    <mergeCell ref="XDK38:XDL38"/>
    <mergeCell ref="XDM38:XDN38"/>
    <mergeCell ref="XDP38:XDQ38"/>
    <mergeCell ref="XDT38:XDU38"/>
    <mergeCell ref="XDV38:XDW38"/>
    <mergeCell ref="XDY38:XDZ38"/>
    <mergeCell ref="XCS38:XCT38"/>
    <mergeCell ref="XCU38:XCV38"/>
    <mergeCell ref="XCX38:XCY38"/>
    <mergeCell ref="XDB38:XDC38"/>
    <mergeCell ref="XDD38:XDE38"/>
    <mergeCell ref="XDG38:XDH38"/>
    <mergeCell ref="XCA38:XCB38"/>
    <mergeCell ref="XCC38:XCD38"/>
    <mergeCell ref="XCF38:XCG38"/>
    <mergeCell ref="XCJ38:XCK38"/>
    <mergeCell ref="XCL38:XCM38"/>
    <mergeCell ref="XCO38:XCP38"/>
    <mergeCell ref="XBI38:XBJ38"/>
    <mergeCell ref="XBK38:XBL38"/>
    <mergeCell ref="XBN38:XBO38"/>
    <mergeCell ref="XBR38:XBS38"/>
    <mergeCell ref="XBT38:XBU38"/>
    <mergeCell ref="XBW38:XBX38"/>
    <mergeCell ref="XAQ38:XAR38"/>
    <mergeCell ref="XAS38:XAT38"/>
    <mergeCell ref="XAV38:XAW38"/>
    <mergeCell ref="XAZ38:XBA38"/>
    <mergeCell ref="XBB38:XBC38"/>
    <mergeCell ref="XBE38:XBF38"/>
    <mergeCell ref="WZY38:WZZ38"/>
    <mergeCell ref="XAA38:XAB38"/>
    <mergeCell ref="XAD38:XAE38"/>
    <mergeCell ref="XAH38:XAI38"/>
    <mergeCell ref="XAJ38:XAK38"/>
    <mergeCell ref="XAM38:XAN38"/>
    <mergeCell ref="WZG38:WZH38"/>
    <mergeCell ref="WZI38:WZJ38"/>
    <mergeCell ref="WZL38:WZM38"/>
    <mergeCell ref="WZP38:WZQ38"/>
    <mergeCell ref="WZR38:WZS38"/>
    <mergeCell ref="WZU38:WZV38"/>
    <mergeCell ref="WYO38:WYP38"/>
    <mergeCell ref="WYQ38:WYR38"/>
    <mergeCell ref="WYT38:WYU38"/>
    <mergeCell ref="WYX38:WYY38"/>
    <mergeCell ref="WYZ38:WZA38"/>
    <mergeCell ref="WZC38:WZD38"/>
    <mergeCell ref="WXW38:WXX38"/>
    <mergeCell ref="WXY38:WXZ38"/>
    <mergeCell ref="WYB38:WYC38"/>
    <mergeCell ref="WYF38:WYG38"/>
    <mergeCell ref="WYH38:WYI38"/>
    <mergeCell ref="WYK38:WYL38"/>
    <mergeCell ref="WXE38:WXF38"/>
    <mergeCell ref="WXG38:WXH38"/>
    <mergeCell ref="WXJ38:WXK38"/>
    <mergeCell ref="WXN38:WXO38"/>
    <mergeCell ref="WXP38:WXQ38"/>
    <mergeCell ref="WXS38:WXT38"/>
    <mergeCell ref="WWM38:WWN38"/>
    <mergeCell ref="WWO38:WWP38"/>
    <mergeCell ref="WWR38:WWS38"/>
    <mergeCell ref="WWV38:WWW38"/>
    <mergeCell ref="WWX38:WWY38"/>
    <mergeCell ref="WXA38:WXB38"/>
    <mergeCell ref="WVU38:WVV38"/>
    <mergeCell ref="WVW38:WVX38"/>
    <mergeCell ref="WVZ38:WWA38"/>
    <mergeCell ref="WWD38:WWE38"/>
    <mergeCell ref="WWF38:WWG38"/>
    <mergeCell ref="WWI38:WWJ38"/>
    <mergeCell ref="WVC38:WVD38"/>
    <mergeCell ref="WVE38:WVF38"/>
    <mergeCell ref="WVH38:WVI38"/>
    <mergeCell ref="WVL38:WVM38"/>
    <mergeCell ref="WVN38:WVO38"/>
    <mergeCell ref="WVQ38:WVR38"/>
    <mergeCell ref="WUK38:WUL38"/>
    <mergeCell ref="WUM38:WUN38"/>
    <mergeCell ref="WUP38:WUQ38"/>
    <mergeCell ref="WUT38:WUU38"/>
    <mergeCell ref="WUV38:WUW38"/>
    <mergeCell ref="WUY38:WUZ38"/>
    <mergeCell ref="WTS38:WTT38"/>
    <mergeCell ref="WTU38:WTV38"/>
    <mergeCell ref="WTX38:WTY38"/>
    <mergeCell ref="WUB38:WUC38"/>
    <mergeCell ref="WUD38:WUE38"/>
    <mergeCell ref="WUG38:WUH38"/>
    <mergeCell ref="WTA38:WTB38"/>
    <mergeCell ref="WTC38:WTD38"/>
    <mergeCell ref="WTF38:WTG38"/>
    <mergeCell ref="WTJ38:WTK38"/>
    <mergeCell ref="WTL38:WTM38"/>
    <mergeCell ref="WTO38:WTP38"/>
    <mergeCell ref="WSI38:WSJ38"/>
    <mergeCell ref="WSK38:WSL38"/>
    <mergeCell ref="WSN38:WSO38"/>
    <mergeCell ref="WSR38:WSS38"/>
    <mergeCell ref="WST38:WSU38"/>
    <mergeCell ref="WSW38:WSX38"/>
    <mergeCell ref="WRQ38:WRR38"/>
    <mergeCell ref="WRS38:WRT38"/>
    <mergeCell ref="WRV38:WRW38"/>
    <mergeCell ref="WRZ38:WSA38"/>
    <mergeCell ref="WSB38:WSC38"/>
    <mergeCell ref="WSE38:WSF38"/>
    <mergeCell ref="WQY38:WQZ38"/>
    <mergeCell ref="WRA38:WRB38"/>
    <mergeCell ref="WRD38:WRE38"/>
    <mergeCell ref="WRH38:WRI38"/>
    <mergeCell ref="WRJ38:WRK38"/>
    <mergeCell ref="WRM38:WRN38"/>
    <mergeCell ref="WQG38:WQH38"/>
    <mergeCell ref="WQI38:WQJ38"/>
    <mergeCell ref="WQL38:WQM38"/>
    <mergeCell ref="WQP38:WQQ38"/>
    <mergeCell ref="WQR38:WQS38"/>
    <mergeCell ref="WQU38:WQV38"/>
    <mergeCell ref="WPO38:WPP38"/>
    <mergeCell ref="WPQ38:WPR38"/>
    <mergeCell ref="WPT38:WPU38"/>
    <mergeCell ref="WPX38:WPY38"/>
    <mergeCell ref="WPZ38:WQA38"/>
    <mergeCell ref="WQC38:WQD38"/>
    <mergeCell ref="WOW38:WOX38"/>
    <mergeCell ref="WOY38:WOZ38"/>
    <mergeCell ref="WPB38:WPC38"/>
    <mergeCell ref="WPF38:WPG38"/>
    <mergeCell ref="WPH38:WPI38"/>
    <mergeCell ref="WPK38:WPL38"/>
    <mergeCell ref="WOE38:WOF38"/>
    <mergeCell ref="WOG38:WOH38"/>
    <mergeCell ref="WOJ38:WOK38"/>
    <mergeCell ref="WON38:WOO38"/>
    <mergeCell ref="WOP38:WOQ38"/>
    <mergeCell ref="WOS38:WOT38"/>
    <mergeCell ref="WNM38:WNN38"/>
    <mergeCell ref="WNO38:WNP38"/>
    <mergeCell ref="WNR38:WNS38"/>
    <mergeCell ref="WNV38:WNW38"/>
    <mergeCell ref="WNX38:WNY38"/>
    <mergeCell ref="WOA38:WOB38"/>
    <mergeCell ref="WMU38:WMV38"/>
    <mergeCell ref="WMW38:WMX38"/>
    <mergeCell ref="WMZ38:WNA38"/>
    <mergeCell ref="WND38:WNE38"/>
    <mergeCell ref="WNF38:WNG38"/>
    <mergeCell ref="WNI38:WNJ38"/>
    <mergeCell ref="WMC38:WMD38"/>
    <mergeCell ref="WME38:WMF38"/>
    <mergeCell ref="WMH38:WMI38"/>
    <mergeCell ref="WML38:WMM38"/>
    <mergeCell ref="WMN38:WMO38"/>
    <mergeCell ref="WMQ38:WMR38"/>
    <mergeCell ref="WLK38:WLL38"/>
    <mergeCell ref="WLM38:WLN38"/>
    <mergeCell ref="WLP38:WLQ38"/>
    <mergeCell ref="WLT38:WLU38"/>
    <mergeCell ref="WLV38:WLW38"/>
    <mergeCell ref="WLY38:WLZ38"/>
    <mergeCell ref="WKS38:WKT38"/>
    <mergeCell ref="WKU38:WKV38"/>
    <mergeCell ref="WKX38:WKY38"/>
    <mergeCell ref="WLB38:WLC38"/>
    <mergeCell ref="WLD38:WLE38"/>
    <mergeCell ref="WLG38:WLH38"/>
    <mergeCell ref="WKA38:WKB38"/>
    <mergeCell ref="WKC38:WKD38"/>
    <mergeCell ref="WKF38:WKG38"/>
    <mergeCell ref="WKJ38:WKK38"/>
    <mergeCell ref="WKL38:WKM38"/>
    <mergeCell ref="WKO38:WKP38"/>
    <mergeCell ref="WJI38:WJJ38"/>
    <mergeCell ref="WJK38:WJL38"/>
    <mergeCell ref="WJN38:WJO38"/>
    <mergeCell ref="WJR38:WJS38"/>
    <mergeCell ref="WJT38:WJU38"/>
    <mergeCell ref="WJW38:WJX38"/>
    <mergeCell ref="WIQ38:WIR38"/>
    <mergeCell ref="WIS38:WIT38"/>
    <mergeCell ref="WIV38:WIW38"/>
    <mergeCell ref="WIZ38:WJA38"/>
    <mergeCell ref="WJB38:WJC38"/>
    <mergeCell ref="WJE38:WJF38"/>
    <mergeCell ref="WHY38:WHZ38"/>
    <mergeCell ref="WIA38:WIB38"/>
    <mergeCell ref="WID38:WIE38"/>
    <mergeCell ref="WIH38:WII38"/>
    <mergeCell ref="WIJ38:WIK38"/>
    <mergeCell ref="WIM38:WIN38"/>
    <mergeCell ref="WHG38:WHH38"/>
    <mergeCell ref="WHI38:WHJ38"/>
    <mergeCell ref="WHL38:WHM38"/>
    <mergeCell ref="WHP38:WHQ38"/>
    <mergeCell ref="WHR38:WHS38"/>
    <mergeCell ref="WHU38:WHV38"/>
    <mergeCell ref="WGO38:WGP38"/>
    <mergeCell ref="WGQ38:WGR38"/>
    <mergeCell ref="WGT38:WGU38"/>
    <mergeCell ref="WGX38:WGY38"/>
    <mergeCell ref="WGZ38:WHA38"/>
    <mergeCell ref="WHC38:WHD38"/>
    <mergeCell ref="WFW38:WFX38"/>
    <mergeCell ref="WFY38:WFZ38"/>
    <mergeCell ref="WGB38:WGC38"/>
    <mergeCell ref="WGF38:WGG38"/>
    <mergeCell ref="WGH38:WGI38"/>
    <mergeCell ref="WGK38:WGL38"/>
    <mergeCell ref="WFE38:WFF38"/>
    <mergeCell ref="WFG38:WFH38"/>
    <mergeCell ref="WFJ38:WFK38"/>
    <mergeCell ref="WFN38:WFO38"/>
    <mergeCell ref="WFP38:WFQ38"/>
    <mergeCell ref="WFS38:WFT38"/>
    <mergeCell ref="WEM38:WEN38"/>
    <mergeCell ref="WEO38:WEP38"/>
    <mergeCell ref="WER38:WES38"/>
    <mergeCell ref="WEV38:WEW38"/>
    <mergeCell ref="WEX38:WEY38"/>
    <mergeCell ref="WFA38:WFB38"/>
    <mergeCell ref="WDU38:WDV38"/>
    <mergeCell ref="WDW38:WDX38"/>
    <mergeCell ref="WDZ38:WEA38"/>
    <mergeCell ref="WED38:WEE38"/>
    <mergeCell ref="WEF38:WEG38"/>
    <mergeCell ref="WEI38:WEJ38"/>
    <mergeCell ref="WDC38:WDD38"/>
    <mergeCell ref="WDE38:WDF38"/>
    <mergeCell ref="WDH38:WDI38"/>
    <mergeCell ref="WDL38:WDM38"/>
    <mergeCell ref="WDN38:WDO38"/>
    <mergeCell ref="WDQ38:WDR38"/>
    <mergeCell ref="WCK38:WCL38"/>
    <mergeCell ref="WCM38:WCN38"/>
    <mergeCell ref="WCP38:WCQ38"/>
    <mergeCell ref="WCT38:WCU38"/>
    <mergeCell ref="WCV38:WCW38"/>
    <mergeCell ref="WCY38:WCZ38"/>
    <mergeCell ref="WBS38:WBT38"/>
    <mergeCell ref="WBU38:WBV38"/>
    <mergeCell ref="WBX38:WBY38"/>
    <mergeCell ref="WCB38:WCC38"/>
    <mergeCell ref="WCD38:WCE38"/>
    <mergeCell ref="WCG38:WCH38"/>
    <mergeCell ref="WBA38:WBB38"/>
    <mergeCell ref="WBC38:WBD38"/>
    <mergeCell ref="WBF38:WBG38"/>
    <mergeCell ref="WBJ38:WBK38"/>
    <mergeCell ref="WBL38:WBM38"/>
    <mergeCell ref="WBO38:WBP38"/>
    <mergeCell ref="WAI38:WAJ38"/>
    <mergeCell ref="WAK38:WAL38"/>
    <mergeCell ref="WAN38:WAO38"/>
    <mergeCell ref="WAR38:WAS38"/>
    <mergeCell ref="WAT38:WAU38"/>
    <mergeCell ref="WAW38:WAX38"/>
    <mergeCell ref="VZQ38:VZR38"/>
    <mergeCell ref="VZS38:VZT38"/>
    <mergeCell ref="VZV38:VZW38"/>
    <mergeCell ref="VZZ38:WAA38"/>
    <mergeCell ref="WAB38:WAC38"/>
    <mergeCell ref="WAE38:WAF38"/>
    <mergeCell ref="VYY38:VYZ38"/>
    <mergeCell ref="VZA38:VZB38"/>
    <mergeCell ref="VZD38:VZE38"/>
    <mergeCell ref="VZH38:VZI38"/>
    <mergeCell ref="VZJ38:VZK38"/>
    <mergeCell ref="VZM38:VZN38"/>
    <mergeCell ref="VYG38:VYH38"/>
    <mergeCell ref="VYI38:VYJ38"/>
    <mergeCell ref="VYL38:VYM38"/>
    <mergeCell ref="VYP38:VYQ38"/>
    <mergeCell ref="VYR38:VYS38"/>
    <mergeCell ref="VYU38:VYV38"/>
    <mergeCell ref="VXO38:VXP38"/>
    <mergeCell ref="VXQ38:VXR38"/>
    <mergeCell ref="VXT38:VXU38"/>
    <mergeCell ref="VXX38:VXY38"/>
    <mergeCell ref="VXZ38:VYA38"/>
    <mergeCell ref="VYC38:VYD38"/>
    <mergeCell ref="VWW38:VWX38"/>
    <mergeCell ref="VWY38:VWZ38"/>
    <mergeCell ref="VXB38:VXC38"/>
    <mergeCell ref="VXF38:VXG38"/>
    <mergeCell ref="VXH38:VXI38"/>
    <mergeCell ref="VXK38:VXL38"/>
    <mergeCell ref="VWE38:VWF38"/>
    <mergeCell ref="VWG38:VWH38"/>
    <mergeCell ref="VWJ38:VWK38"/>
    <mergeCell ref="VWN38:VWO38"/>
    <mergeCell ref="VWP38:VWQ38"/>
    <mergeCell ref="VWS38:VWT38"/>
    <mergeCell ref="VVM38:VVN38"/>
    <mergeCell ref="VVO38:VVP38"/>
    <mergeCell ref="VVR38:VVS38"/>
    <mergeCell ref="VVV38:VVW38"/>
    <mergeCell ref="VVX38:VVY38"/>
    <mergeCell ref="VWA38:VWB38"/>
    <mergeCell ref="VUU38:VUV38"/>
    <mergeCell ref="VUW38:VUX38"/>
    <mergeCell ref="VUZ38:VVA38"/>
    <mergeCell ref="VVD38:VVE38"/>
    <mergeCell ref="VVF38:VVG38"/>
    <mergeCell ref="VVI38:VVJ38"/>
    <mergeCell ref="VUC38:VUD38"/>
    <mergeCell ref="VUE38:VUF38"/>
    <mergeCell ref="VUH38:VUI38"/>
    <mergeCell ref="VUL38:VUM38"/>
    <mergeCell ref="VUN38:VUO38"/>
    <mergeCell ref="VUQ38:VUR38"/>
    <mergeCell ref="VTK38:VTL38"/>
    <mergeCell ref="VTM38:VTN38"/>
    <mergeCell ref="VTP38:VTQ38"/>
    <mergeCell ref="VTT38:VTU38"/>
    <mergeCell ref="VTV38:VTW38"/>
    <mergeCell ref="VTY38:VTZ38"/>
    <mergeCell ref="VSS38:VST38"/>
    <mergeCell ref="VSU38:VSV38"/>
    <mergeCell ref="VSX38:VSY38"/>
    <mergeCell ref="VTB38:VTC38"/>
    <mergeCell ref="VTD38:VTE38"/>
    <mergeCell ref="VTG38:VTH38"/>
    <mergeCell ref="VSA38:VSB38"/>
    <mergeCell ref="VSC38:VSD38"/>
    <mergeCell ref="VSF38:VSG38"/>
    <mergeCell ref="VSJ38:VSK38"/>
    <mergeCell ref="VSL38:VSM38"/>
    <mergeCell ref="VSO38:VSP38"/>
    <mergeCell ref="VRI38:VRJ38"/>
    <mergeCell ref="VRK38:VRL38"/>
    <mergeCell ref="VRN38:VRO38"/>
    <mergeCell ref="VRR38:VRS38"/>
    <mergeCell ref="VRT38:VRU38"/>
    <mergeCell ref="VRW38:VRX38"/>
    <mergeCell ref="VQQ38:VQR38"/>
    <mergeCell ref="VQS38:VQT38"/>
    <mergeCell ref="VQV38:VQW38"/>
    <mergeCell ref="VQZ38:VRA38"/>
    <mergeCell ref="VRB38:VRC38"/>
    <mergeCell ref="VRE38:VRF38"/>
    <mergeCell ref="VPY38:VPZ38"/>
    <mergeCell ref="VQA38:VQB38"/>
    <mergeCell ref="VQD38:VQE38"/>
    <mergeCell ref="VQH38:VQI38"/>
    <mergeCell ref="VQJ38:VQK38"/>
    <mergeCell ref="VQM38:VQN38"/>
    <mergeCell ref="VPG38:VPH38"/>
    <mergeCell ref="VPI38:VPJ38"/>
    <mergeCell ref="VPL38:VPM38"/>
    <mergeCell ref="VPP38:VPQ38"/>
    <mergeCell ref="VPR38:VPS38"/>
    <mergeCell ref="VPU38:VPV38"/>
    <mergeCell ref="VOO38:VOP38"/>
    <mergeCell ref="VOQ38:VOR38"/>
    <mergeCell ref="VOT38:VOU38"/>
    <mergeCell ref="VOX38:VOY38"/>
    <mergeCell ref="VOZ38:VPA38"/>
    <mergeCell ref="VPC38:VPD38"/>
    <mergeCell ref="VNW38:VNX38"/>
    <mergeCell ref="VNY38:VNZ38"/>
    <mergeCell ref="VOB38:VOC38"/>
    <mergeCell ref="VOF38:VOG38"/>
    <mergeCell ref="VOH38:VOI38"/>
    <mergeCell ref="VOK38:VOL38"/>
    <mergeCell ref="VNE38:VNF38"/>
    <mergeCell ref="VNG38:VNH38"/>
    <mergeCell ref="VNJ38:VNK38"/>
    <mergeCell ref="VNN38:VNO38"/>
    <mergeCell ref="VNP38:VNQ38"/>
    <mergeCell ref="VNS38:VNT38"/>
    <mergeCell ref="VMM38:VMN38"/>
    <mergeCell ref="VMO38:VMP38"/>
    <mergeCell ref="VMR38:VMS38"/>
    <mergeCell ref="VMV38:VMW38"/>
    <mergeCell ref="VMX38:VMY38"/>
    <mergeCell ref="VNA38:VNB38"/>
    <mergeCell ref="VLU38:VLV38"/>
    <mergeCell ref="VLW38:VLX38"/>
    <mergeCell ref="VLZ38:VMA38"/>
    <mergeCell ref="VMD38:VME38"/>
    <mergeCell ref="VMF38:VMG38"/>
    <mergeCell ref="VMI38:VMJ38"/>
    <mergeCell ref="VLC38:VLD38"/>
    <mergeCell ref="VLE38:VLF38"/>
    <mergeCell ref="VLH38:VLI38"/>
    <mergeCell ref="VLL38:VLM38"/>
    <mergeCell ref="VLN38:VLO38"/>
    <mergeCell ref="VLQ38:VLR38"/>
    <mergeCell ref="VKK38:VKL38"/>
    <mergeCell ref="VKM38:VKN38"/>
    <mergeCell ref="VKP38:VKQ38"/>
    <mergeCell ref="VKT38:VKU38"/>
    <mergeCell ref="VKV38:VKW38"/>
    <mergeCell ref="VKY38:VKZ38"/>
    <mergeCell ref="VJS38:VJT38"/>
    <mergeCell ref="VJU38:VJV38"/>
    <mergeCell ref="VJX38:VJY38"/>
    <mergeCell ref="VKB38:VKC38"/>
    <mergeCell ref="VKD38:VKE38"/>
    <mergeCell ref="VKG38:VKH38"/>
    <mergeCell ref="VJA38:VJB38"/>
    <mergeCell ref="VJC38:VJD38"/>
    <mergeCell ref="VJF38:VJG38"/>
    <mergeCell ref="VJJ38:VJK38"/>
    <mergeCell ref="VJL38:VJM38"/>
    <mergeCell ref="VJO38:VJP38"/>
    <mergeCell ref="VII38:VIJ38"/>
    <mergeCell ref="VIK38:VIL38"/>
    <mergeCell ref="VIN38:VIO38"/>
    <mergeCell ref="VIR38:VIS38"/>
    <mergeCell ref="VIT38:VIU38"/>
    <mergeCell ref="VIW38:VIX38"/>
    <mergeCell ref="VHQ38:VHR38"/>
    <mergeCell ref="VHS38:VHT38"/>
    <mergeCell ref="VHV38:VHW38"/>
    <mergeCell ref="VHZ38:VIA38"/>
    <mergeCell ref="VIB38:VIC38"/>
    <mergeCell ref="VIE38:VIF38"/>
    <mergeCell ref="VGY38:VGZ38"/>
    <mergeCell ref="VHA38:VHB38"/>
    <mergeCell ref="VHD38:VHE38"/>
    <mergeCell ref="VHH38:VHI38"/>
    <mergeCell ref="VHJ38:VHK38"/>
    <mergeCell ref="VHM38:VHN38"/>
    <mergeCell ref="VGG38:VGH38"/>
    <mergeCell ref="VGI38:VGJ38"/>
    <mergeCell ref="VGL38:VGM38"/>
    <mergeCell ref="VGP38:VGQ38"/>
    <mergeCell ref="VGR38:VGS38"/>
    <mergeCell ref="VGU38:VGV38"/>
    <mergeCell ref="VFO38:VFP38"/>
    <mergeCell ref="VFQ38:VFR38"/>
    <mergeCell ref="VFT38:VFU38"/>
    <mergeCell ref="VFX38:VFY38"/>
    <mergeCell ref="VFZ38:VGA38"/>
    <mergeCell ref="VGC38:VGD38"/>
    <mergeCell ref="VEW38:VEX38"/>
    <mergeCell ref="VEY38:VEZ38"/>
    <mergeCell ref="VFB38:VFC38"/>
    <mergeCell ref="VFF38:VFG38"/>
    <mergeCell ref="VFH38:VFI38"/>
    <mergeCell ref="VFK38:VFL38"/>
    <mergeCell ref="VEE38:VEF38"/>
    <mergeCell ref="VEG38:VEH38"/>
    <mergeCell ref="VEJ38:VEK38"/>
    <mergeCell ref="VEN38:VEO38"/>
    <mergeCell ref="VEP38:VEQ38"/>
    <mergeCell ref="VES38:VET38"/>
    <mergeCell ref="VDM38:VDN38"/>
    <mergeCell ref="VDO38:VDP38"/>
    <mergeCell ref="VDR38:VDS38"/>
    <mergeCell ref="VDV38:VDW38"/>
    <mergeCell ref="VDX38:VDY38"/>
    <mergeCell ref="VEA38:VEB38"/>
    <mergeCell ref="VCU38:VCV38"/>
    <mergeCell ref="VCW38:VCX38"/>
    <mergeCell ref="VCZ38:VDA38"/>
    <mergeCell ref="VDD38:VDE38"/>
    <mergeCell ref="VDF38:VDG38"/>
    <mergeCell ref="VDI38:VDJ38"/>
    <mergeCell ref="VCC38:VCD38"/>
    <mergeCell ref="VCE38:VCF38"/>
    <mergeCell ref="VCH38:VCI38"/>
    <mergeCell ref="VCL38:VCM38"/>
    <mergeCell ref="VCN38:VCO38"/>
    <mergeCell ref="VCQ38:VCR38"/>
    <mergeCell ref="VBK38:VBL38"/>
    <mergeCell ref="VBM38:VBN38"/>
    <mergeCell ref="VBP38:VBQ38"/>
    <mergeCell ref="VBT38:VBU38"/>
    <mergeCell ref="VBV38:VBW38"/>
    <mergeCell ref="VBY38:VBZ38"/>
    <mergeCell ref="VAS38:VAT38"/>
    <mergeCell ref="VAU38:VAV38"/>
    <mergeCell ref="VAX38:VAY38"/>
    <mergeCell ref="VBB38:VBC38"/>
    <mergeCell ref="VBD38:VBE38"/>
    <mergeCell ref="VBG38:VBH38"/>
    <mergeCell ref="VAA38:VAB38"/>
    <mergeCell ref="VAC38:VAD38"/>
    <mergeCell ref="VAF38:VAG38"/>
    <mergeCell ref="VAJ38:VAK38"/>
    <mergeCell ref="VAL38:VAM38"/>
    <mergeCell ref="VAO38:VAP38"/>
    <mergeCell ref="UZI38:UZJ38"/>
    <mergeCell ref="UZK38:UZL38"/>
    <mergeCell ref="UZN38:UZO38"/>
    <mergeCell ref="UZR38:UZS38"/>
    <mergeCell ref="UZT38:UZU38"/>
    <mergeCell ref="UZW38:UZX38"/>
    <mergeCell ref="UYQ38:UYR38"/>
    <mergeCell ref="UYS38:UYT38"/>
    <mergeCell ref="UYV38:UYW38"/>
    <mergeCell ref="UYZ38:UZA38"/>
    <mergeCell ref="UZB38:UZC38"/>
    <mergeCell ref="UZE38:UZF38"/>
    <mergeCell ref="UXY38:UXZ38"/>
    <mergeCell ref="UYA38:UYB38"/>
    <mergeCell ref="UYD38:UYE38"/>
    <mergeCell ref="UYH38:UYI38"/>
    <mergeCell ref="UYJ38:UYK38"/>
    <mergeCell ref="UYM38:UYN38"/>
    <mergeCell ref="UXG38:UXH38"/>
    <mergeCell ref="UXI38:UXJ38"/>
    <mergeCell ref="UXL38:UXM38"/>
    <mergeCell ref="UXP38:UXQ38"/>
    <mergeCell ref="UXR38:UXS38"/>
    <mergeCell ref="UXU38:UXV38"/>
    <mergeCell ref="UWO38:UWP38"/>
    <mergeCell ref="UWQ38:UWR38"/>
    <mergeCell ref="UWT38:UWU38"/>
    <mergeCell ref="UWX38:UWY38"/>
    <mergeCell ref="UWZ38:UXA38"/>
    <mergeCell ref="UXC38:UXD38"/>
    <mergeCell ref="UVW38:UVX38"/>
    <mergeCell ref="UVY38:UVZ38"/>
    <mergeCell ref="UWB38:UWC38"/>
    <mergeCell ref="UWF38:UWG38"/>
    <mergeCell ref="UWH38:UWI38"/>
    <mergeCell ref="UWK38:UWL38"/>
    <mergeCell ref="UVE38:UVF38"/>
    <mergeCell ref="UVG38:UVH38"/>
    <mergeCell ref="UVJ38:UVK38"/>
    <mergeCell ref="UVN38:UVO38"/>
    <mergeCell ref="UVP38:UVQ38"/>
    <mergeCell ref="UVS38:UVT38"/>
    <mergeCell ref="UUM38:UUN38"/>
    <mergeCell ref="UUO38:UUP38"/>
    <mergeCell ref="UUR38:UUS38"/>
    <mergeCell ref="UUV38:UUW38"/>
    <mergeCell ref="UUX38:UUY38"/>
    <mergeCell ref="UVA38:UVB38"/>
    <mergeCell ref="UTU38:UTV38"/>
    <mergeCell ref="UTW38:UTX38"/>
    <mergeCell ref="UTZ38:UUA38"/>
    <mergeCell ref="UUD38:UUE38"/>
    <mergeCell ref="UUF38:UUG38"/>
    <mergeCell ref="UUI38:UUJ38"/>
    <mergeCell ref="UTC38:UTD38"/>
    <mergeCell ref="UTE38:UTF38"/>
    <mergeCell ref="UTH38:UTI38"/>
    <mergeCell ref="UTL38:UTM38"/>
    <mergeCell ref="UTN38:UTO38"/>
    <mergeCell ref="UTQ38:UTR38"/>
    <mergeCell ref="USK38:USL38"/>
    <mergeCell ref="USM38:USN38"/>
    <mergeCell ref="USP38:USQ38"/>
    <mergeCell ref="UST38:USU38"/>
    <mergeCell ref="USV38:USW38"/>
    <mergeCell ref="USY38:USZ38"/>
    <mergeCell ref="URS38:URT38"/>
    <mergeCell ref="URU38:URV38"/>
    <mergeCell ref="URX38:URY38"/>
    <mergeCell ref="USB38:USC38"/>
    <mergeCell ref="USD38:USE38"/>
    <mergeCell ref="USG38:USH38"/>
    <mergeCell ref="URA38:URB38"/>
    <mergeCell ref="URC38:URD38"/>
    <mergeCell ref="URF38:URG38"/>
    <mergeCell ref="URJ38:URK38"/>
    <mergeCell ref="URL38:URM38"/>
    <mergeCell ref="URO38:URP38"/>
    <mergeCell ref="UQI38:UQJ38"/>
    <mergeCell ref="UQK38:UQL38"/>
    <mergeCell ref="UQN38:UQO38"/>
    <mergeCell ref="UQR38:UQS38"/>
    <mergeCell ref="UQT38:UQU38"/>
    <mergeCell ref="UQW38:UQX38"/>
    <mergeCell ref="UPQ38:UPR38"/>
    <mergeCell ref="UPS38:UPT38"/>
    <mergeCell ref="UPV38:UPW38"/>
    <mergeCell ref="UPZ38:UQA38"/>
    <mergeCell ref="UQB38:UQC38"/>
    <mergeCell ref="UQE38:UQF38"/>
    <mergeCell ref="UOY38:UOZ38"/>
    <mergeCell ref="UPA38:UPB38"/>
    <mergeCell ref="UPD38:UPE38"/>
    <mergeCell ref="UPH38:UPI38"/>
    <mergeCell ref="UPJ38:UPK38"/>
    <mergeCell ref="UPM38:UPN38"/>
    <mergeCell ref="UOG38:UOH38"/>
    <mergeCell ref="UOI38:UOJ38"/>
    <mergeCell ref="UOL38:UOM38"/>
    <mergeCell ref="UOP38:UOQ38"/>
    <mergeCell ref="UOR38:UOS38"/>
    <mergeCell ref="UOU38:UOV38"/>
    <mergeCell ref="UNO38:UNP38"/>
    <mergeCell ref="UNQ38:UNR38"/>
    <mergeCell ref="UNT38:UNU38"/>
    <mergeCell ref="UNX38:UNY38"/>
    <mergeCell ref="UNZ38:UOA38"/>
    <mergeCell ref="UOC38:UOD38"/>
    <mergeCell ref="UMW38:UMX38"/>
    <mergeCell ref="UMY38:UMZ38"/>
    <mergeCell ref="UNB38:UNC38"/>
    <mergeCell ref="UNF38:UNG38"/>
    <mergeCell ref="UNH38:UNI38"/>
    <mergeCell ref="UNK38:UNL38"/>
    <mergeCell ref="UME38:UMF38"/>
    <mergeCell ref="UMG38:UMH38"/>
    <mergeCell ref="UMJ38:UMK38"/>
    <mergeCell ref="UMN38:UMO38"/>
    <mergeCell ref="UMP38:UMQ38"/>
    <mergeCell ref="UMS38:UMT38"/>
    <mergeCell ref="ULM38:ULN38"/>
    <mergeCell ref="ULO38:ULP38"/>
    <mergeCell ref="ULR38:ULS38"/>
    <mergeCell ref="ULV38:ULW38"/>
    <mergeCell ref="ULX38:ULY38"/>
    <mergeCell ref="UMA38:UMB38"/>
    <mergeCell ref="UKU38:UKV38"/>
    <mergeCell ref="UKW38:UKX38"/>
    <mergeCell ref="UKZ38:ULA38"/>
    <mergeCell ref="ULD38:ULE38"/>
    <mergeCell ref="ULF38:ULG38"/>
    <mergeCell ref="ULI38:ULJ38"/>
    <mergeCell ref="UKC38:UKD38"/>
    <mergeCell ref="UKE38:UKF38"/>
    <mergeCell ref="UKH38:UKI38"/>
    <mergeCell ref="UKL38:UKM38"/>
    <mergeCell ref="UKN38:UKO38"/>
    <mergeCell ref="UKQ38:UKR38"/>
    <mergeCell ref="UJK38:UJL38"/>
    <mergeCell ref="UJM38:UJN38"/>
    <mergeCell ref="UJP38:UJQ38"/>
    <mergeCell ref="UJT38:UJU38"/>
    <mergeCell ref="UJV38:UJW38"/>
    <mergeCell ref="UJY38:UJZ38"/>
    <mergeCell ref="UIS38:UIT38"/>
    <mergeCell ref="UIU38:UIV38"/>
    <mergeCell ref="UIX38:UIY38"/>
    <mergeCell ref="UJB38:UJC38"/>
    <mergeCell ref="UJD38:UJE38"/>
    <mergeCell ref="UJG38:UJH38"/>
    <mergeCell ref="UIA38:UIB38"/>
    <mergeCell ref="UIC38:UID38"/>
    <mergeCell ref="UIF38:UIG38"/>
    <mergeCell ref="UIJ38:UIK38"/>
    <mergeCell ref="UIL38:UIM38"/>
    <mergeCell ref="UIO38:UIP38"/>
    <mergeCell ref="UHI38:UHJ38"/>
    <mergeCell ref="UHK38:UHL38"/>
    <mergeCell ref="UHN38:UHO38"/>
    <mergeCell ref="UHR38:UHS38"/>
    <mergeCell ref="UHT38:UHU38"/>
    <mergeCell ref="UHW38:UHX38"/>
    <mergeCell ref="UGQ38:UGR38"/>
    <mergeCell ref="UGS38:UGT38"/>
    <mergeCell ref="UGV38:UGW38"/>
    <mergeCell ref="UGZ38:UHA38"/>
    <mergeCell ref="UHB38:UHC38"/>
    <mergeCell ref="UHE38:UHF38"/>
    <mergeCell ref="UFY38:UFZ38"/>
    <mergeCell ref="UGA38:UGB38"/>
    <mergeCell ref="UGD38:UGE38"/>
    <mergeCell ref="UGH38:UGI38"/>
    <mergeCell ref="UGJ38:UGK38"/>
    <mergeCell ref="UGM38:UGN38"/>
    <mergeCell ref="UFG38:UFH38"/>
    <mergeCell ref="UFI38:UFJ38"/>
    <mergeCell ref="UFL38:UFM38"/>
    <mergeCell ref="UFP38:UFQ38"/>
    <mergeCell ref="UFR38:UFS38"/>
    <mergeCell ref="UFU38:UFV38"/>
    <mergeCell ref="UEO38:UEP38"/>
    <mergeCell ref="UEQ38:UER38"/>
    <mergeCell ref="UET38:UEU38"/>
    <mergeCell ref="UEX38:UEY38"/>
    <mergeCell ref="UEZ38:UFA38"/>
    <mergeCell ref="UFC38:UFD38"/>
    <mergeCell ref="UDW38:UDX38"/>
    <mergeCell ref="UDY38:UDZ38"/>
    <mergeCell ref="UEB38:UEC38"/>
    <mergeCell ref="UEF38:UEG38"/>
    <mergeCell ref="UEH38:UEI38"/>
    <mergeCell ref="UEK38:UEL38"/>
    <mergeCell ref="UDE38:UDF38"/>
    <mergeCell ref="UDG38:UDH38"/>
    <mergeCell ref="UDJ38:UDK38"/>
    <mergeCell ref="UDN38:UDO38"/>
    <mergeCell ref="UDP38:UDQ38"/>
    <mergeCell ref="UDS38:UDT38"/>
    <mergeCell ref="UCM38:UCN38"/>
    <mergeCell ref="UCO38:UCP38"/>
    <mergeCell ref="UCR38:UCS38"/>
    <mergeCell ref="UCV38:UCW38"/>
    <mergeCell ref="UCX38:UCY38"/>
    <mergeCell ref="UDA38:UDB38"/>
    <mergeCell ref="UBU38:UBV38"/>
    <mergeCell ref="UBW38:UBX38"/>
    <mergeCell ref="UBZ38:UCA38"/>
    <mergeCell ref="UCD38:UCE38"/>
    <mergeCell ref="UCF38:UCG38"/>
    <mergeCell ref="UCI38:UCJ38"/>
    <mergeCell ref="UBC38:UBD38"/>
    <mergeCell ref="UBE38:UBF38"/>
    <mergeCell ref="UBH38:UBI38"/>
    <mergeCell ref="UBL38:UBM38"/>
    <mergeCell ref="UBN38:UBO38"/>
    <mergeCell ref="UBQ38:UBR38"/>
    <mergeCell ref="UAK38:UAL38"/>
    <mergeCell ref="UAM38:UAN38"/>
    <mergeCell ref="UAP38:UAQ38"/>
    <mergeCell ref="UAT38:UAU38"/>
    <mergeCell ref="UAV38:UAW38"/>
    <mergeCell ref="UAY38:UAZ38"/>
    <mergeCell ref="TZS38:TZT38"/>
    <mergeCell ref="TZU38:TZV38"/>
    <mergeCell ref="TZX38:TZY38"/>
    <mergeCell ref="UAB38:UAC38"/>
    <mergeCell ref="UAD38:UAE38"/>
    <mergeCell ref="UAG38:UAH38"/>
    <mergeCell ref="TZA38:TZB38"/>
    <mergeCell ref="TZC38:TZD38"/>
    <mergeCell ref="TZF38:TZG38"/>
    <mergeCell ref="TZJ38:TZK38"/>
    <mergeCell ref="TZL38:TZM38"/>
    <mergeCell ref="TZO38:TZP38"/>
    <mergeCell ref="TYI38:TYJ38"/>
    <mergeCell ref="TYK38:TYL38"/>
    <mergeCell ref="TYN38:TYO38"/>
    <mergeCell ref="TYR38:TYS38"/>
    <mergeCell ref="TYT38:TYU38"/>
    <mergeCell ref="TYW38:TYX38"/>
    <mergeCell ref="TXQ38:TXR38"/>
    <mergeCell ref="TXS38:TXT38"/>
    <mergeCell ref="TXV38:TXW38"/>
    <mergeCell ref="TXZ38:TYA38"/>
    <mergeCell ref="TYB38:TYC38"/>
    <mergeCell ref="TYE38:TYF38"/>
    <mergeCell ref="TWY38:TWZ38"/>
    <mergeCell ref="TXA38:TXB38"/>
    <mergeCell ref="TXD38:TXE38"/>
    <mergeCell ref="TXH38:TXI38"/>
    <mergeCell ref="TXJ38:TXK38"/>
    <mergeCell ref="TXM38:TXN38"/>
    <mergeCell ref="TWG38:TWH38"/>
    <mergeCell ref="TWI38:TWJ38"/>
    <mergeCell ref="TWL38:TWM38"/>
    <mergeCell ref="TWP38:TWQ38"/>
    <mergeCell ref="TWR38:TWS38"/>
    <mergeCell ref="TWU38:TWV38"/>
    <mergeCell ref="TVO38:TVP38"/>
    <mergeCell ref="TVQ38:TVR38"/>
    <mergeCell ref="TVT38:TVU38"/>
    <mergeCell ref="TVX38:TVY38"/>
    <mergeCell ref="TVZ38:TWA38"/>
    <mergeCell ref="TWC38:TWD38"/>
    <mergeCell ref="TUW38:TUX38"/>
    <mergeCell ref="TUY38:TUZ38"/>
    <mergeCell ref="TVB38:TVC38"/>
    <mergeCell ref="TVF38:TVG38"/>
    <mergeCell ref="TVH38:TVI38"/>
    <mergeCell ref="TVK38:TVL38"/>
    <mergeCell ref="TUE38:TUF38"/>
    <mergeCell ref="TUG38:TUH38"/>
    <mergeCell ref="TUJ38:TUK38"/>
    <mergeCell ref="TUN38:TUO38"/>
    <mergeCell ref="TUP38:TUQ38"/>
    <mergeCell ref="TUS38:TUT38"/>
    <mergeCell ref="TTM38:TTN38"/>
    <mergeCell ref="TTO38:TTP38"/>
    <mergeCell ref="TTR38:TTS38"/>
    <mergeCell ref="TTV38:TTW38"/>
    <mergeCell ref="TTX38:TTY38"/>
    <mergeCell ref="TUA38:TUB38"/>
    <mergeCell ref="TSU38:TSV38"/>
    <mergeCell ref="TSW38:TSX38"/>
    <mergeCell ref="TSZ38:TTA38"/>
    <mergeCell ref="TTD38:TTE38"/>
    <mergeCell ref="TTF38:TTG38"/>
    <mergeCell ref="TTI38:TTJ38"/>
    <mergeCell ref="TSC38:TSD38"/>
    <mergeCell ref="TSE38:TSF38"/>
    <mergeCell ref="TSH38:TSI38"/>
    <mergeCell ref="TSL38:TSM38"/>
    <mergeCell ref="TSN38:TSO38"/>
    <mergeCell ref="TSQ38:TSR38"/>
    <mergeCell ref="TRK38:TRL38"/>
    <mergeCell ref="TRM38:TRN38"/>
    <mergeCell ref="TRP38:TRQ38"/>
    <mergeCell ref="TRT38:TRU38"/>
    <mergeCell ref="TRV38:TRW38"/>
    <mergeCell ref="TRY38:TRZ38"/>
    <mergeCell ref="TQS38:TQT38"/>
    <mergeCell ref="TQU38:TQV38"/>
    <mergeCell ref="TQX38:TQY38"/>
    <mergeCell ref="TRB38:TRC38"/>
    <mergeCell ref="TRD38:TRE38"/>
    <mergeCell ref="TRG38:TRH38"/>
    <mergeCell ref="TQA38:TQB38"/>
    <mergeCell ref="TQC38:TQD38"/>
    <mergeCell ref="TQF38:TQG38"/>
    <mergeCell ref="TQJ38:TQK38"/>
    <mergeCell ref="TQL38:TQM38"/>
    <mergeCell ref="TQO38:TQP38"/>
    <mergeCell ref="TPI38:TPJ38"/>
    <mergeCell ref="TPK38:TPL38"/>
    <mergeCell ref="TPN38:TPO38"/>
    <mergeCell ref="TPR38:TPS38"/>
    <mergeCell ref="TPT38:TPU38"/>
    <mergeCell ref="TPW38:TPX38"/>
    <mergeCell ref="TOQ38:TOR38"/>
    <mergeCell ref="TOS38:TOT38"/>
    <mergeCell ref="TOV38:TOW38"/>
    <mergeCell ref="TOZ38:TPA38"/>
    <mergeCell ref="TPB38:TPC38"/>
    <mergeCell ref="TPE38:TPF38"/>
    <mergeCell ref="TNY38:TNZ38"/>
    <mergeCell ref="TOA38:TOB38"/>
    <mergeCell ref="TOD38:TOE38"/>
    <mergeCell ref="TOH38:TOI38"/>
    <mergeCell ref="TOJ38:TOK38"/>
    <mergeCell ref="TOM38:TON38"/>
    <mergeCell ref="TNG38:TNH38"/>
    <mergeCell ref="TNI38:TNJ38"/>
    <mergeCell ref="TNL38:TNM38"/>
    <mergeCell ref="TNP38:TNQ38"/>
    <mergeCell ref="TNR38:TNS38"/>
    <mergeCell ref="TNU38:TNV38"/>
    <mergeCell ref="TMO38:TMP38"/>
    <mergeCell ref="TMQ38:TMR38"/>
    <mergeCell ref="TMT38:TMU38"/>
    <mergeCell ref="TMX38:TMY38"/>
    <mergeCell ref="TMZ38:TNA38"/>
    <mergeCell ref="TNC38:TND38"/>
    <mergeCell ref="TLW38:TLX38"/>
    <mergeCell ref="TLY38:TLZ38"/>
    <mergeCell ref="TMB38:TMC38"/>
    <mergeCell ref="TMF38:TMG38"/>
    <mergeCell ref="TMH38:TMI38"/>
    <mergeCell ref="TMK38:TML38"/>
    <mergeCell ref="TLE38:TLF38"/>
    <mergeCell ref="TLG38:TLH38"/>
    <mergeCell ref="TLJ38:TLK38"/>
    <mergeCell ref="TLN38:TLO38"/>
    <mergeCell ref="TLP38:TLQ38"/>
    <mergeCell ref="TLS38:TLT38"/>
    <mergeCell ref="TKM38:TKN38"/>
    <mergeCell ref="TKO38:TKP38"/>
    <mergeCell ref="TKR38:TKS38"/>
    <mergeCell ref="TKV38:TKW38"/>
    <mergeCell ref="TKX38:TKY38"/>
    <mergeCell ref="TLA38:TLB38"/>
    <mergeCell ref="TJU38:TJV38"/>
    <mergeCell ref="TJW38:TJX38"/>
    <mergeCell ref="TJZ38:TKA38"/>
    <mergeCell ref="TKD38:TKE38"/>
    <mergeCell ref="TKF38:TKG38"/>
    <mergeCell ref="TKI38:TKJ38"/>
    <mergeCell ref="TJC38:TJD38"/>
    <mergeCell ref="TJE38:TJF38"/>
    <mergeCell ref="TJH38:TJI38"/>
    <mergeCell ref="TJL38:TJM38"/>
    <mergeCell ref="TJN38:TJO38"/>
    <mergeCell ref="TJQ38:TJR38"/>
    <mergeCell ref="TIK38:TIL38"/>
    <mergeCell ref="TIM38:TIN38"/>
    <mergeCell ref="TIP38:TIQ38"/>
    <mergeCell ref="TIT38:TIU38"/>
    <mergeCell ref="TIV38:TIW38"/>
    <mergeCell ref="TIY38:TIZ38"/>
    <mergeCell ref="THS38:THT38"/>
    <mergeCell ref="THU38:THV38"/>
    <mergeCell ref="THX38:THY38"/>
    <mergeCell ref="TIB38:TIC38"/>
    <mergeCell ref="TID38:TIE38"/>
    <mergeCell ref="TIG38:TIH38"/>
    <mergeCell ref="THA38:THB38"/>
    <mergeCell ref="THC38:THD38"/>
    <mergeCell ref="THF38:THG38"/>
    <mergeCell ref="THJ38:THK38"/>
    <mergeCell ref="THL38:THM38"/>
    <mergeCell ref="THO38:THP38"/>
    <mergeCell ref="TGI38:TGJ38"/>
    <mergeCell ref="TGK38:TGL38"/>
    <mergeCell ref="TGN38:TGO38"/>
    <mergeCell ref="TGR38:TGS38"/>
    <mergeCell ref="TGT38:TGU38"/>
    <mergeCell ref="TGW38:TGX38"/>
    <mergeCell ref="TFQ38:TFR38"/>
    <mergeCell ref="TFS38:TFT38"/>
    <mergeCell ref="TFV38:TFW38"/>
    <mergeCell ref="TFZ38:TGA38"/>
    <mergeCell ref="TGB38:TGC38"/>
    <mergeCell ref="TGE38:TGF38"/>
    <mergeCell ref="TEY38:TEZ38"/>
    <mergeCell ref="TFA38:TFB38"/>
    <mergeCell ref="TFD38:TFE38"/>
    <mergeCell ref="TFH38:TFI38"/>
    <mergeCell ref="TFJ38:TFK38"/>
    <mergeCell ref="TFM38:TFN38"/>
    <mergeCell ref="TEG38:TEH38"/>
    <mergeCell ref="TEI38:TEJ38"/>
    <mergeCell ref="TEL38:TEM38"/>
    <mergeCell ref="TEP38:TEQ38"/>
    <mergeCell ref="TER38:TES38"/>
    <mergeCell ref="TEU38:TEV38"/>
    <mergeCell ref="TDO38:TDP38"/>
    <mergeCell ref="TDQ38:TDR38"/>
    <mergeCell ref="TDT38:TDU38"/>
    <mergeCell ref="TDX38:TDY38"/>
    <mergeCell ref="TDZ38:TEA38"/>
    <mergeCell ref="TEC38:TED38"/>
    <mergeCell ref="TCW38:TCX38"/>
    <mergeCell ref="TCY38:TCZ38"/>
    <mergeCell ref="TDB38:TDC38"/>
    <mergeCell ref="TDF38:TDG38"/>
    <mergeCell ref="TDH38:TDI38"/>
    <mergeCell ref="TDK38:TDL38"/>
    <mergeCell ref="TCE38:TCF38"/>
    <mergeCell ref="TCG38:TCH38"/>
    <mergeCell ref="TCJ38:TCK38"/>
    <mergeCell ref="TCN38:TCO38"/>
    <mergeCell ref="TCP38:TCQ38"/>
    <mergeCell ref="TCS38:TCT38"/>
    <mergeCell ref="TBM38:TBN38"/>
    <mergeCell ref="TBO38:TBP38"/>
    <mergeCell ref="TBR38:TBS38"/>
    <mergeCell ref="TBV38:TBW38"/>
    <mergeCell ref="TBX38:TBY38"/>
    <mergeCell ref="TCA38:TCB38"/>
    <mergeCell ref="TAU38:TAV38"/>
    <mergeCell ref="TAW38:TAX38"/>
    <mergeCell ref="TAZ38:TBA38"/>
    <mergeCell ref="TBD38:TBE38"/>
    <mergeCell ref="TBF38:TBG38"/>
    <mergeCell ref="TBI38:TBJ38"/>
    <mergeCell ref="TAC38:TAD38"/>
    <mergeCell ref="TAE38:TAF38"/>
    <mergeCell ref="TAH38:TAI38"/>
    <mergeCell ref="TAL38:TAM38"/>
    <mergeCell ref="TAN38:TAO38"/>
    <mergeCell ref="TAQ38:TAR38"/>
    <mergeCell ref="SZK38:SZL38"/>
    <mergeCell ref="SZM38:SZN38"/>
    <mergeCell ref="SZP38:SZQ38"/>
    <mergeCell ref="SZT38:SZU38"/>
    <mergeCell ref="SZV38:SZW38"/>
    <mergeCell ref="SZY38:SZZ38"/>
    <mergeCell ref="SYS38:SYT38"/>
    <mergeCell ref="SYU38:SYV38"/>
    <mergeCell ref="SYX38:SYY38"/>
    <mergeCell ref="SZB38:SZC38"/>
    <mergeCell ref="SZD38:SZE38"/>
    <mergeCell ref="SZG38:SZH38"/>
    <mergeCell ref="SYA38:SYB38"/>
    <mergeCell ref="SYC38:SYD38"/>
    <mergeCell ref="SYF38:SYG38"/>
    <mergeCell ref="SYJ38:SYK38"/>
    <mergeCell ref="SYL38:SYM38"/>
    <mergeCell ref="SYO38:SYP38"/>
    <mergeCell ref="SXI38:SXJ38"/>
    <mergeCell ref="SXK38:SXL38"/>
    <mergeCell ref="SXN38:SXO38"/>
    <mergeCell ref="SXR38:SXS38"/>
    <mergeCell ref="SXT38:SXU38"/>
    <mergeCell ref="SXW38:SXX38"/>
    <mergeCell ref="SWQ38:SWR38"/>
    <mergeCell ref="SWS38:SWT38"/>
    <mergeCell ref="SWV38:SWW38"/>
    <mergeCell ref="SWZ38:SXA38"/>
    <mergeCell ref="SXB38:SXC38"/>
    <mergeCell ref="SXE38:SXF38"/>
    <mergeCell ref="SVY38:SVZ38"/>
    <mergeCell ref="SWA38:SWB38"/>
    <mergeCell ref="SWD38:SWE38"/>
    <mergeCell ref="SWH38:SWI38"/>
    <mergeCell ref="SWJ38:SWK38"/>
    <mergeCell ref="SWM38:SWN38"/>
    <mergeCell ref="SVG38:SVH38"/>
    <mergeCell ref="SVI38:SVJ38"/>
    <mergeCell ref="SVL38:SVM38"/>
    <mergeCell ref="SVP38:SVQ38"/>
    <mergeCell ref="SVR38:SVS38"/>
    <mergeCell ref="SVU38:SVV38"/>
    <mergeCell ref="SUO38:SUP38"/>
    <mergeCell ref="SUQ38:SUR38"/>
    <mergeCell ref="SUT38:SUU38"/>
    <mergeCell ref="SUX38:SUY38"/>
    <mergeCell ref="SUZ38:SVA38"/>
    <mergeCell ref="SVC38:SVD38"/>
    <mergeCell ref="STW38:STX38"/>
    <mergeCell ref="STY38:STZ38"/>
    <mergeCell ref="SUB38:SUC38"/>
    <mergeCell ref="SUF38:SUG38"/>
    <mergeCell ref="SUH38:SUI38"/>
    <mergeCell ref="SUK38:SUL38"/>
    <mergeCell ref="STE38:STF38"/>
    <mergeCell ref="STG38:STH38"/>
    <mergeCell ref="STJ38:STK38"/>
    <mergeCell ref="STN38:STO38"/>
    <mergeCell ref="STP38:STQ38"/>
    <mergeCell ref="STS38:STT38"/>
    <mergeCell ref="SSM38:SSN38"/>
    <mergeCell ref="SSO38:SSP38"/>
    <mergeCell ref="SSR38:SSS38"/>
    <mergeCell ref="SSV38:SSW38"/>
    <mergeCell ref="SSX38:SSY38"/>
    <mergeCell ref="STA38:STB38"/>
    <mergeCell ref="SRU38:SRV38"/>
    <mergeCell ref="SRW38:SRX38"/>
    <mergeCell ref="SRZ38:SSA38"/>
    <mergeCell ref="SSD38:SSE38"/>
    <mergeCell ref="SSF38:SSG38"/>
    <mergeCell ref="SSI38:SSJ38"/>
    <mergeCell ref="SRC38:SRD38"/>
    <mergeCell ref="SRE38:SRF38"/>
    <mergeCell ref="SRH38:SRI38"/>
    <mergeCell ref="SRL38:SRM38"/>
    <mergeCell ref="SRN38:SRO38"/>
    <mergeCell ref="SRQ38:SRR38"/>
    <mergeCell ref="SQK38:SQL38"/>
    <mergeCell ref="SQM38:SQN38"/>
    <mergeCell ref="SQP38:SQQ38"/>
    <mergeCell ref="SQT38:SQU38"/>
    <mergeCell ref="SQV38:SQW38"/>
    <mergeCell ref="SQY38:SQZ38"/>
    <mergeCell ref="SPS38:SPT38"/>
    <mergeCell ref="SPU38:SPV38"/>
    <mergeCell ref="SPX38:SPY38"/>
    <mergeCell ref="SQB38:SQC38"/>
    <mergeCell ref="SQD38:SQE38"/>
    <mergeCell ref="SQG38:SQH38"/>
    <mergeCell ref="SPA38:SPB38"/>
    <mergeCell ref="SPC38:SPD38"/>
    <mergeCell ref="SPF38:SPG38"/>
    <mergeCell ref="SPJ38:SPK38"/>
    <mergeCell ref="SPL38:SPM38"/>
    <mergeCell ref="SPO38:SPP38"/>
    <mergeCell ref="SOI38:SOJ38"/>
    <mergeCell ref="SOK38:SOL38"/>
    <mergeCell ref="SON38:SOO38"/>
    <mergeCell ref="SOR38:SOS38"/>
    <mergeCell ref="SOT38:SOU38"/>
    <mergeCell ref="SOW38:SOX38"/>
    <mergeCell ref="SNQ38:SNR38"/>
    <mergeCell ref="SNS38:SNT38"/>
    <mergeCell ref="SNV38:SNW38"/>
    <mergeCell ref="SNZ38:SOA38"/>
    <mergeCell ref="SOB38:SOC38"/>
    <mergeCell ref="SOE38:SOF38"/>
    <mergeCell ref="SMY38:SMZ38"/>
    <mergeCell ref="SNA38:SNB38"/>
    <mergeCell ref="SND38:SNE38"/>
    <mergeCell ref="SNH38:SNI38"/>
    <mergeCell ref="SNJ38:SNK38"/>
    <mergeCell ref="SNM38:SNN38"/>
    <mergeCell ref="SMG38:SMH38"/>
    <mergeCell ref="SMI38:SMJ38"/>
    <mergeCell ref="SML38:SMM38"/>
    <mergeCell ref="SMP38:SMQ38"/>
    <mergeCell ref="SMR38:SMS38"/>
    <mergeCell ref="SMU38:SMV38"/>
    <mergeCell ref="SLO38:SLP38"/>
    <mergeCell ref="SLQ38:SLR38"/>
    <mergeCell ref="SLT38:SLU38"/>
    <mergeCell ref="SLX38:SLY38"/>
    <mergeCell ref="SLZ38:SMA38"/>
    <mergeCell ref="SMC38:SMD38"/>
    <mergeCell ref="SKW38:SKX38"/>
    <mergeCell ref="SKY38:SKZ38"/>
    <mergeCell ref="SLB38:SLC38"/>
    <mergeCell ref="SLF38:SLG38"/>
    <mergeCell ref="SLH38:SLI38"/>
    <mergeCell ref="SLK38:SLL38"/>
    <mergeCell ref="SKE38:SKF38"/>
    <mergeCell ref="SKG38:SKH38"/>
    <mergeCell ref="SKJ38:SKK38"/>
    <mergeCell ref="SKN38:SKO38"/>
    <mergeCell ref="SKP38:SKQ38"/>
    <mergeCell ref="SKS38:SKT38"/>
    <mergeCell ref="SJM38:SJN38"/>
    <mergeCell ref="SJO38:SJP38"/>
    <mergeCell ref="SJR38:SJS38"/>
    <mergeCell ref="SJV38:SJW38"/>
    <mergeCell ref="SJX38:SJY38"/>
    <mergeCell ref="SKA38:SKB38"/>
    <mergeCell ref="SIU38:SIV38"/>
    <mergeCell ref="SIW38:SIX38"/>
    <mergeCell ref="SIZ38:SJA38"/>
    <mergeCell ref="SJD38:SJE38"/>
    <mergeCell ref="SJF38:SJG38"/>
    <mergeCell ref="SJI38:SJJ38"/>
    <mergeCell ref="SIC38:SID38"/>
    <mergeCell ref="SIE38:SIF38"/>
    <mergeCell ref="SIH38:SII38"/>
    <mergeCell ref="SIL38:SIM38"/>
    <mergeCell ref="SIN38:SIO38"/>
    <mergeCell ref="SIQ38:SIR38"/>
    <mergeCell ref="SHK38:SHL38"/>
    <mergeCell ref="SHM38:SHN38"/>
    <mergeCell ref="SHP38:SHQ38"/>
    <mergeCell ref="SHT38:SHU38"/>
    <mergeCell ref="SHV38:SHW38"/>
    <mergeCell ref="SHY38:SHZ38"/>
    <mergeCell ref="SGS38:SGT38"/>
    <mergeCell ref="SGU38:SGV38"/>
    <mergeCell ref="SGX38:SGY38"/>
    <mergeCell ref="SHB38:SHC38"/>
    <mergeCell ref="SHD38:SHE38"/>
    <mergeCell ref="SHG38:SHH38"/>
    <mergeCell ref="SGA38:SGB38"/>
    <mergeCell ref="SGC38:SGD38"/>
    <mergeCell ref="SGF38:SGG38"/>
    <mergeCell ref="SGJ38:SGK38"/>
    <mergeCell ref="SGL38:SGM38"/>
    <mergeCell ref="SGO38:SGP38"/>
    <mergeCell ref="SFI38:SFJ38"/>
    <mergeCell ref="SFK38:SFL38"/>
    <mergeCell ref="SFN38:SFO38"/>
    <mergeCell ref="SFR38:SFS38"/>
    <mergeCell ref="SFT38:SFU38"/>
    <mergeCell ref="SFW38:SFX38"/>
    <mergeCell ref="SEQ38:SER38"/>
    <mergeCell ref="SES38:SET38"/>
    <mergeCell ref="SEV38:SEW38"/>
    <mergeCell ref="SEZ38:SFA38"/>
    <mergeCell ref="SFB38:SFC38"/>
    <mergeCell ref="SFE38:SFF38"/>
    <mergeCell ref="SDY38:SDZ38"/>
    <mergeCell ref="SEA38:SEB38"/>
    <mergeCell ref="SED38:SEE38"/>
    <mergeCell ref="SEH38:SEI38"/>
    <mergeCell ref="SEJ38:SEK38"/>
    <mergeCell ref="SEM38:SEN38"/>
    <mergeCell ref="SDG38:SDH38"/>
    <mergeCell ref="SDI38:SDJ38"/>
    <mergeCell ref="SDL38:SDM38"/>
    <mergeCell ref="SDP38:SDQ38"/>
    <mergeCell ref="SDR38:SDS38"/>
    <mergeCell ref="SDU38:SDV38"/>
    <mergeCell ref="SCO38:SCP38"/>
    <mergeCell ref="SCQ38:SCR38"/>
    <mergeCell ref="SCT38:SCU38"/>
    <mergeCell ref="SCX38:SCY38"/>
    <mergeCell ref="SCZ38:SDA38"/>
    <mergeCell ref="SDC38:SDD38"/>
    <mergeCell ref="SBW38:SBX38"/>
    <mergeCell ref="SBY38:SBZ38"/>
    <mergeCell ref="SCB38:SCC38"/>
    <mergeCell ref="SCF38:SCG38"/>
    <mergeCell ref="SCH38:SCI38"/>
    <mergeCell ref="SCK38:SCL38"/>
    <mergeCell ref="SBE38:SBF38"/>
    <mergeCell ref="SBG38:SBH38"/>
    <mergeCell ref="SBJ38:SBK38"/>
    <mergeCell ref="SBN38:SBO38"/>
    <mergeCell ref="SBP38:SBQ38"/>
    <mergeCell ref="SBS38:SBT38"/>
    <mergeCell ref="SAM38:SAN38"/>
    <mergeCell ref="SAO38:SAP38"/>
    <mergeCell ref="SAR38:SAS38"/>
    <mergeCell ref="SAV38:SAW38"/>
    <mergeCell ref="SAX38:SAY38"/>
    <mergeCell ref="SBA38:SBB38"/>
    <mergeCell ref="RZU38:RZV38"/>
    <mergeCell ref="RZW38:RZX38"/>
    <mergeCell ref="RZZ38:SAA38"/>
    <mergeCell ref="SAD38:SAE38"/>
    <mergeCell ref="SAF38:SAG38"/>
    <mergeCell ref="SAI38:SAJ38"/>
    <mergeCell ref="RZC38:RZD38"/>
    <mergeCell ref="RZE38:RZF38"/>
    <mergeCell ref="RZH38:RZI38"/>
    <mergeCell ref="RZL38:RZM38"/>
    <mergeCell ref="RZN38:RZO38"/>
    <mergeCell ref="RZQ38:RZR38"/>
    <mergeCell ref="RYK38:RYL38"/>
    <mergeCell ref="RYM38:RYN38"/>
    <mergeCell ref="RYP38:RYQ38"/>
    <mergeCell ref="RYT38:RYU38"/>
    <mergeCell ref="RYV38:RYW38"/>
    <mergeCell ref="RYY38:RYZ38"/>
    <mergeCell ref="RXS38:RXT38"/>
    <mergeCell ref="RXU38:RXV38"/>
    <mergeCell ref="RXX38:RXY38"/>
    <mergeCell ref="RYB38:RYC38"/>
    <mergeCell ref="RYD38:RYE38"/>
    <mergeCell ref="RYG38:RYH38"/>
    <mergeCell ref="RXA38:RXB38"/>
    <mergeCell ref="RXC38:RXD38"/>
    <mergeCell ref="RXF38:RXG38"/>
    <mergeCell ref="RXJ38:RXK38"/>
    <mergeCell ref="RXL38:RXM38"/>
    <mergeCell ref="RXO38:RXP38"/>
    <mergeCell ref="RWI38:RWJ38"/>
    <mergeCell ref="RWK38:RWL38"/>
    <mergeCell ref="RWN38:RWO38"/>
    <mergeCell ref="RWR38:RWS38"/>
    <mergeCell ref="RWT38:RWU38"/>
    <mergeCell ref="RWW38:RWX38"/>
    <mergeCell ref="RVQ38:RVR38"/>
    <mergeCell ref="RVS38:RVT38"/>
    <mergeCell ref="RVV38:RVW38"/>
    <mergeCell ref="RVZ38:RWA38"/>
    <mergeCell ref="RWB38:RWC38"/>
    <mergeCell ref="RWE38:RWF38"/>
    <mergeCell ref="RUY38:RUZ38"/>
    <mergeCell ref="RVA38:RVB38"/>
    <mergeCell ref="RVD38:RVE38"/>
    <mergeCell ref="RVH38:RVI38"/>
    <mergeCell ref="RVJ38:RVK38"/>
    <mergeCell ref="RVM38:RVN38"/>
    <mergeCell ref="RUG38:RUH38"/>
    <mergeCell ref="RUI38:RUJ38"/>
    <mergeCell ref="RUL38:RUM38"/>
    <mergeCell ref="RUP38:RUQ38"/>
    <mergeCell ref="RUR38:RUS38"/>
    <mergeCell ref="RUU38:RUV38"/>
    <mergeCell ref="RTO38:RTP38"/>
    <mergeCell ref="RTQ38:RTR38"/>
    <mergeCell ref="RTT38:RTU38"/>
    <mergeCell ref="RTX38:RTY38"/>
    <mergeCell ref="RTZ38:RUA38"/>
    <mergeCell ref="RUC38:RUD38"/>
    <mergeCell ref="RSW38:RSX38"/>
    <mergeCell ref="RSY38:RSZ38"/>
    <mergeCell ref="RTB38:RTC38"/>
    <mergeCell ref="RTF38:RTG38"/>
    <mergeCell ref="RTH38:RTI38"/>
    <mergeCell ref="RTK38:RTL38"/>
    <mergeCell ref="RSE38:RSF38"/>
    <mergeCell ref="RSG38:RSH38"/>
    <mergeCell ref="RSJ38:RSK38"/>
    <mergeCell ref="RSN38:RSO38"/>
    <mergeCell ref="RSP38:RSQ38"/>
    <mergeCell ref="RSS38:RST38"/>
    <mergeCell ref="RRM38:RRN38"/>
    <mergeCell ref="RRO38:RRP38"/>
    <mergeCell ref="RRR38:RRS38"/>
    <mergeCell ref="RRV38:RRW38"/>
    <mergeCell ref="RRX38:RRY38"/>
    <mergeCell ref="RSA38:RSB38"/>
    <mergeCell ref="RQU38:RQV38"/>
    <mergeCell ref="RQW38:RQX38"/>
    <mergeCell ref="RQZ38:RRA38"/>
    <mergeCell ref="RRD38:RRE38"/>
    <mergeCell ref="RRF38:RRG38"/>
    <mergeCell ref="RRI38:RRJ38"/>
    <mergeCell ref="RQC38:RQD38"/>
    <mergeCell ref="RQE38:RQF38"/>
    <mergeCell ref="RQH38:RQI38"/>
    <mergeCell ref="RQL38:RQM38"/>
    <mergeCell ref="RQN38:RQO38"/>
    <mergeCell ref="RQQ38:RQR38"/>
    <mergeCell ref="RPK38:RPL38"/>
    <mergeCell ref="RPM38:RPN38"/>
    <mergeCell ref="RPP38:RPQ38"/>
    <mergeCell ref="RPT38:RPU38"/>
    <mergeCell ref="RPV38:RPW38"/>
    <mergeCell ref="RPY38:RPZ38"/>
    <mergeCell ref="ROS38:ROT38"/>
    <mergeCell ref="ROU38:ROV38"/>
    <mergeCell ref="ROX38:ROY38"/>
    <mergeCell ref="RPB38:RPC38"/>
    <mergeCell ref="RPD38:RPE38"/>
    <mergeCell ref="RPG38:RPH38"/>
    <mergeCell ref="ROA38:ROB38"/>
    <mergeCell ref="ROC38:ROD38"/>
    <mergeCell ref="ROF38:ROG38"/>
    <mergeCell ref="ROJ38:ROK38"/>
    <mergeCell ref="ROL38:ROM38"/>
    <mergeCell ref="ROO38:ROP38"/>
    <mergeCell ref="RNI38:RNJ38"/>
    <mergeCell ref="RNK38:RNL38"/>
    <mergeCell ref="RNN38:RNO38"/>
    <mergeCell ref="RNR38:RNS38"/>
    <mergeCell ref="RNT38:RNU38"/>
    <mergeCell ref="RNW38:RNX38"/>
    <mergeCell ref="RMQ38:RMR38"/>
    <mergeCell ref="RMS38:RMT38"/>
    <mergeCell ref="RMV38:RMW38"/>
    <mergeCell ref="RMZ38:RNA38"/>
    <mergeCell ref="RNB38:RNC38"/>
    <mergeCell ref="RNE38:RNF38"/>
    <mergeCell ref="RLY38:RLZ38"/>
    <mergeCell ref="RMA38:RMB38"/>
    <mergeCell ref="RMD38:RME38"/>
    <mergeCell ref="RMH38:RMI38"/>
    <mergeCell ref="RMJ38:RMK38"/>
    <mergeCell ref="RMM38:RMN38"/>
    <mergeCell ref="RLG38:RLH38"/>
    <mergeCell ref="RLI38:RLJ38"/>
    <mergeCell ref="RLL38:RLM38"/>
    <mergeCell ref="RLP38:RLQ38"/>
    <mergeCell ref="RLR38:RLS38"/>
    <mergeCell ref="RLU38:RLV38"/>
    <mergeCell ref="RKO38:RKP38"/>
    <mergeCell ref="RKQ38:RKR38"/>
    <mergeCell ref="RKT38:RKU38"/>
    <mergeCell ref="RKX38:RKY38"/>
    <mergeCell ref="RKZ38:RLA38"/>
    <mergeCell ref="RLC38:RLD38"/>
    <mergeCell ref="RJW38:RJX38"/>
    <mergeCell ref="RJY38:RJZ38"/>
    <mergeCell ref="RKB38:RKC38"/>
    <mergeCell ref="RKF38:RKG38"/>
    <mergeCell ref="RKH38:RKI38"/>
    <mergeCell ref="RKK38:RKL38"/>
    <mergeCell ref="RJE38:RJF38"/>
    <mergeCell ref="RJG38:RJH38"/>
    <mergeCell ref="RJJ38:RJK38"/>
    <mergeCell ref="RJN38:RJO38"/>
    <mergeCell ref="RJP38:RJQ38"/>
    <mergeCell ref="RJS38:RJT38"/>
    <mergeCell ref="RIM38:RIN38"/>
    <mergeCell ref="RIO38:RIP38"/>
    <mergeCell ref="RIR38:RIS38"/>
    <mergeCell ref="RIV38:RIW38"/>
    <mergeCell ref="RIX38:RIY38"/>
    <mergeCell ref="RJA38:RJB38"/>
    <mergeCell ref="RHU38:RHV38"/>
    <mergeCell ref="RHW38:RHX38"/>
    <mergeCell ref="RHZ38:RIA38"/>
    <mergeCell ref="RID38:RIE38"/>
    <mergeCell ref="RIF38:RIG38"/>
    <mergeCell ref="RII38:RIJ38"/>
    <mergeCell ref="RHC38:RHD38"/>
    <mergeCell ref="RHE38:RHF38"/>
    <mergeCell ref="RHH38:RHI38"/>
    <mergeCell ref="RHL38:RHM38"/>
    <mergeCell ref="RHN38:RHO38"/>
    <mergeCell ref="RHQ38:RHR38"/>
    <mergeCell ref="RGK38:RGL38"/>
    <mergeCell ref="RGM38:RGN38"/>
    <mergeCell ref="RGP38:RGQ38"/>
    <mergeCell ref="RGT38:RGU38"/>
    <mergeCell ref="RGV38:RGW38"/>
    <mergeCell ref="RGY38:RGZ38"/>
    <mergeCell ref="RFS38:RFT38"/>
    <mergeCell ref="RFU38:RFV38"/>
    <mergeCell ref="RFX38:RFY38"/>
    <mergeCell ref="RGB38:RGC38"/>
    <mergeCell ref="RGD38:RGE38"/>
    <mergeCell ref="RGG38:RGH38"/>
    <mergeCell ref="RFA38:RFB38"/>
    <mergeCell ref="RFC38:RFD38"/>
    <mergeCell ref="RFF38:RFG38"/>
    <mergeCell ref="RFJ38:RFK38"/>
    <mergeCell ref="RFL38:RFM38"/>
    <mergeCell ref="RFO38:RFP38"/>
    <mergeCell ref="REI38:REJ38"/>
    <mergeCell ref="REK38:REL38"/>
    <mergeCell ref="REN38:REO38"/>
    <mergeCell ref="RER38:RES38"/>
    <mergeCell ref="RET38:REU38"/>
    <mergeCell ref="REW38:REX38"/>
    <mergeCell ref="RDQ38:RDR38"/>
    <mergeCell ref="RDS38:RDT38"/>
    <mergeCell ref="RDV38:RDW38"/>
    <mergeCell ref="RDZ38:REA38"/>
    <mergeCell ref="REB38:REC38"/>
    <mergeCell ref="REE38:REF38"/>
    <mergeCell ref="RCY38:RCZ38"/>
    <mergeCell ref="RDA38:RDB38"/>
    <mergeCell ref="RDD38:RDE38"/>
    <mergeCell ref="RDH38:RDI38"/>
    <mergeCell ref="RDJ38:RDK38"/>
    <mergeCell ref="RDM38:RDN38"/>
    <mergeCell ref="RCG38:RCH38"/>
    <mergeCell ref="RCI38:RCJ38"/>
    <mergeCell ref="RCL38:RCM38"/>
    <mergeCell ref="RCP38:RCQ38"/>
    <mergeCell ref="RCR38:RCS38"/>
    <mergeCell ref="RCU38:RCV38"/>
    <mergeCell ref="RBO38:RBP38"/>
    <mergeCell ref="RBQ38:RBR38"/>
    <mergeCell ref="RBT38:RBU38"/>
    <mergeCell ref="RBX38:RBY38"/>
    <mergeCell ref="RBZ38:RCA38"/>
    <mergeCell ref="RCC38:RCD38"/>
    <mergeCell ref="RAW38:RAX38"/>
    <mergeCell ref="RAY38:RAZ38"/>
    <mergeCell ref="RBB38:RBC38"/>
    <mergeCell ref="RBF38:RBG38"/>
    <mergeCell ref="RBH38:RBI38"/>
    <mergeCell ref="RBK38:RBL38"/>
    <mergeCell ref="RAE38:RAF38"/>
    <mergeCell ref="RAG38:RAH38"/>
    <mergeCell ref="RAJ38:RAK38"/>
    <mergeCell ref="RAN38:RAO38"/>
    <mergeCell ref="RAP38:RAQ38"/>
    <mergeCell ref="RAS38:RAT38"/>
    <mergeCell ref="QZM38:QZN38"/>
    <mergeCell ref="QZO38:QZP38"/>
    <mergeCell ref="QZR38:QZS38"/>
    <mergeCell ref="QZV38:QZW38"/>
    <mergeCell ref="QZX38:QZY38"/>
    <mergeCell ref="RAA38:RAB38"/>
    <mergeCell ref="QYU38:QYV38"/>
    <mergeCell ref="QYW38:QYX38"/>
    <mergeCell ref="QYZ38:QZA38"/>
    <mergeCell ref="QZD38:QZE38"/>
    <mergeCell ref="QZF38:QZG38"/>
    <mergeCell ref="QZI38:QZJ38"/>
    <mergeCell ref="QYC38:QYD38"/>
    <mergeCell ref="QYE38:QYF38"/>
    <mergeCell ref="QYH38:QYI38"/>
    <mergeCell ref="QYL38:QYM38"/>
    <mergeCell ref="QYN38:QYO38"/>
    <mergeCell ref="QYQ38:QYR38"/>
    <mergeCell ref="QXK38:QXL38"/>
    <mergeCell ref="QXM38:QXN38"/>
    <mergeCell ref="QXP38:QXQ38"/>
    <mergeCell ref="QXT38:QXU38"/>
    <mergeCell ref="QXV38:QXW38"/>
    <mergeCell ref="QXY38:QXZ38"/>
    <mergeCell ref="QWS38:QWT38"/>
    <mergeCell ref="QWU38:QWV38"/>
    <mergeCell ref="QWX38:QWY38"/>
    <mergeCell ref="QXB38:QXC38"/>
    <mergeCell ref="QXD38:QXE38"/>
    <mergeCell ref="QXG38:QXH38"/>
    <mergeCell ref="QWA38:QWB38"/>
    <mergeCell ref="QWC38:QWD38"/>
    <mergeCell ref="QWF38:QWG38"/>
    <mergeCell ref="QWJ38:QWK38"/>
    <mergeCell ref="QWL38:QWM38"/>
    <mergeCell ref="QWO38:QWP38"/>
    <mergeCell ref="QVI38:QVJ38"/>
    <mergeCell ref="QVK38:QVL38"/>
    <mergeCell ref="QVN38:QVO38"/>
    <mergeCell ref="QVR38:QVS38"/>
    <mergeCell ref="QVT38:QVU38"/>
    <mergeCell ref="QVW38:QVX38"/>
    <mergeCell ref="QUQ38:QUR38"/>
    <mergeCell ref="QUS38:QUT38"/>
    <mergeCell ref="QUV38:QUW38"/>
    <mergeCell ref="QUZ38:QVA38"/>
    <mergeCell ref="QVB38:QVC38"/>
    <mergeCell ref="QVE38:QVF38"/>
    <mergeCell ref="QTY38:QTZ38"/>
    <mergeCell ref="QUA38:QUB38"/>
    <mergeCell ref="QUD38:QUE38"/>
    <mergeCell ref="QUH38:QUI38"/>
    <mergeCell ref="QUJ38:QUK38"/>
    <mergeCell ref="QUM38:QUN38"/>
    <mergeCell ref="QTG38:QTH38"/>
    <mergeCell ref="QTI38:QTJ38"/>
    <mergeCell ref="QTL38:QTM38"/>
    <mergeCell ref="QTP38:QTQ38"/>
    <mergeCell ref="QTR38:QTS38"/>
    <mergeCell ref="QTU38:QTV38"/>
    <mergeCell ref="QSO38:QSP38"/>
    <mergeCell ref="QSQ38:QSR38"/>
    <mergeCell ref="QST38:QSU38"/>
    <mergeCell ref="QSX38:QSY38"/>
    <mergeCell ref="QSZ38:QTA38"/>
    <mergeCell ref="QTC38:QTD38"/>
    <mergeCell ref="QRW38:QRX38"/>
    <mergeCell ref="QRY38:QRZ38"/>
    <mergeCell ref="QSB38:QSC38"/>
    <mergeCell ref="QSF38:QSG38"/>
    <mergeCell ref="QSH38:QSI38"/>
    <mergeCell ref="QSK38:QSL38"/>
    <mergeCell ref="QRE38:QRF38"/>
    <mergeCell ref="QRG38:QRH38"/>
    <mergeCell ref="QRJ38:QRK38"/>
    <mergeCell ref="QRN38:QRO38"/>
    <mergeCell ref="QRP38:QRQ38"/>
    <mergeCell ref="QRS38:QRT38"/>
    <mergeCell ref="QQM38:QQN38"/>
    <mergeCell ref="QQO38:QQP38"/>
    <mergeCell ref="QQR38:QQS38"/>
    <mergeCell ref="QQV38:QQW38"/>
    <mergeCell ref="QQX38:QQY38"/>
    <mergeCell ref="QRA38:QRB38"/>
    <mergeCell ref="QPU38:QPV38"/>
    <mergeCell ref="QPW38:QPX38"/>
    <mergeCell ref="QPZ38:QQA38"/>
    <mergeCell ref="QQD38:QQE38"/>
    <mergeCell ref="QQF38:QQG38"/>
    <mergeCell ref="QQI38:QQJ38"/>
    <mergeCell ref="QPC38:QPD38"/>
    <mergeCell ref="QPE38:QPF38"/>
    <mergeCell ref="QPH38:QPI38"/>
    <mergeCell ref="QPL38:QPM38"/>
    <mergeCell ref="QPN38:QPO38"/>
    <mergeCell ref="QPQ38:QPR38"/>
    <mergeCell ref="QOK38:QOL38"/>
    <mergeCell ref="QOM38:QON38"/>
    <mergeCell ref="QOP38:QOQ38"/>
    <mergeCell ref="QOT38:QOU38"/>
    <mergeCell ref="QOV38:QOW38"/>
    <mergeCell ref="QOY38:QOZ38"/>
    <mergeCell ref="QNS38:QNT38"/>
    <mergeCell ref="QNU38:QNV38"/>
    <mergeCell ref="QNX38:QNY38"/>
    <mergeCell ref="QOB38:QOC38"/>
    <mergeCell ref="QOD38:QOE38"/>
    <mergeCell ref="QOG38:QOH38"/>
    <mergeCell ref="QNA38:QNB38"/>
    <mergeCell ref="QNC38:QND38"/>
    <mergeCell ref="QNF38:QNG38"/>
    <mergeCell ref="QNJ38:QNK38"/>
    <mergeCell ref="QNL38:QNM38"/>
    <mergeCell ref="QNO38:QNP38"/>
    <mergeCell ref="QMI38:QMJ38"/>
    <mergeCell ref="QMK38:QML38"/>
    <mergeCell ref="QMN38:QMO38"/>
    <mergeCell ref="QMR38:QMS38"/>
    <mergeCell ref="QMT38:QMU38"/>
    <mergeCell ref="QMW38:QMX38"/>
    <mergeCell ref="QLQ38:QLR38"/>
    <mergeCell ref="QLS38:QLT38"/>
    <mergeCell ref="QLV38:QLW38"/>
    <mergeCell ref="QLZ38:QMA38"/>
    <mergeCell ref="QMB38:QMC38"/>
    <mergeCell ref="QME38:QMF38"/>
    <mergeCell ref="QKY38:QKZ38"/>
    <mergeCell ref="QLA38:QLB38"/>
    <mergeCell ref="QLD38:QLE38"/>
    <mergeCell ref="QLH38:QLI38"/>
    <mergeCell ref="QLJ38:QLK38"/>
    <mergeCell ref="QLM38:QLN38"/>
    <mergeCell ref="QKG38:QKH38"/>
    <mergeCell ref="QKI38:QKJ38"/>
    <mergeCell ref="QKL38:QKM38"/>
    <mergeCell ref="QKP38:QKQ38"/>
    <mergeCell ref="QKR38:QKS38"/>
    <mergeCell ref="QKU38:QKV38"/>
    <mergeCell ref="QJO38:QJP38"/>
    <mergeCell ref="QJQ38:QJR38"/>
    <mergeCell ref="QJT38:QJU38"/>
    <mergeCell ref="QJX38:QJY38"/>
    <mergeCell ref="QJZ38:QKA38"/>
    <mergeCell ref="QKC38:QKD38"/>
    <mergeCell ref="QIW38:QIX38"/>
    <mergeCell ref="QIY38:QIZ38"/>
    <mergeCell ref="QJB38:QJC38"/>
    <mergeCell ref="QJF38:QJG38"/>
    <mergeCell ref="QJH38:QJI38"/>
    <mergeCell ref="QJK38:QJL38"/>
    <mergeCell ref="QIE38:QIF38"/>
    <mergeCell ref="QIG38:QIH38"/>
    <mergeCell ref="QIJ38:QIK38"/>
    <mergeCell ref="QIN38:QIO38"/>
    <mergeCell ref="QIP38:QIQ38"/>
    <mergeCell ref="QIS38:QIT38"/>
    <mergeCell ref="QHM38:QHN38"/>
    <mergeCell ref="QHO38:QHP38"/>
    <mergeCell ref="QHR38:QHS38"/>
    <mergeCell ref="QHV38:QHW38"/>
    <mergeCell ref="QHX38:QHY38"/>
    <mergeCell ref="QIA38:QIB38"/>
    <mergeCell ref="QGU38:QGV38"/>
    <mergeCell ref="QGW38:QGX38"/>
    <mergeCell ref="QGZ38:QHA38"/>
    <mergeCell ref="QHD38:QHE38"/>
    <mergeCell ref="QHF38:QHG38"/>
    <mergeCell ref="QHI38:QHJ38"/>
    <mergeCell ref="QGC38:QGD38"/>
    <mergeCell ref="QGE38:QGF38"/>
    <mergeCell ref="QGH38:QGI38"/>
    <mergeCell ref="QGL38:QGM38"/>
    <mergeCell ref="QGN38:QGO38"/>
    <mergeCell ref="QGQ38:QGR38"/>
    <mergeCell ref="QFK38:QFL38"/>
    <mergeCell ref="QFM38:QFN38"/>
    <mergeCell ref="QFP38:QFQ38"/>
    <mergeCell ref="QFT38:QFU38"/>
    <mergeCell ref="QFV38:QFW38"/>
    <mergeCell ref="QFY38:QFZ38"/>
    <mergeCell ref="QES38:QET38"/>
    <mergeCell ref="QEU38:QEV38"/>
    <mergeCell ref="QEX38:QEY38"/>
    <mergeCell ref="QFB38:QFC38"/>
    <mergeCell ref="QFD38:QFE38"/>
    <mergeCell ref="QFG38:QFH38"/>
    <mergeCell ref="QEA38:QEB38"/>
    <mergeCell ref="QEC38:QED38"/>
    <mergeCell ref="QEF38:QEG38"/>
    <mergeCell ref="QEJ38:QEK38"/>
    <mergeCell ref="QEL38:QEM38"/>
    <mergeCell ref="QEO38:QEP38"/>
    <mergeCell ref="QDI38:QDJ38"/>
    <mergeCell ref="QDK38:QDL38"/>
    <mergeCell ref="QDN38:QDO38"/>
    <mergeCell ref="QDR38:QDS38"/>
    <mergeCell ref="QDT38:QDU38"/>
    <mergeCell ref="QDW38:QDX38"/>
    <mergeCell ref="QCQ38:QCR38"/>
    <mergeCell ref="QCS38:QCT38"/>
    <mergeCell ref="QCV38:QCW38"/>
    <mergeCell ref="QCZ38:QDA38"/>
    <mergeCell ref="QDB38:QDC38"/>
    <mergeCell ref="QDE38:QDF38"/>
    <mergeCell ref="QBY38:QBZ38"/>
    <mergeCell ref="QCA38:QCB38"/>
    <mergeCell ref="QCD38:QCE38"/>
    <mergeCell ref="QCH38:QCI38"/>
    <mergeCell ref="QCJ38:QCK38"/>
    <mergeCell ref="QCM38:QCN38"/>
    <mergeCell ref="QBG38:QBH38"/>
    <mergeCell ref="QBI38:QBJ38"/>
    <mergeCell ref="QBL38:QBM38"/>
    <mergeCell ref="QBP38:QBQ38"/>
    <mergeCell ref="QBR38:QBS38"/>
    <mergeCell ref="QBU38:QBV38"/>
    <mergeCell ref="QAO38:QAP38"/>
    <mergeCell ref="QAQ38:QAR38"/>
    <mergeCell ref="QAT38:QAU38"/>
    <mergeCell ref="QAX38:QAY38"/>
    <mergeCell ref="QAZ38:QBA38"/>
    <mergeCell ref="QBC38:QBD38"/>
    <mergeCell ref="PZW38:PZX38"/>
    <mergeCell ref="PZY38:PZZ38"/>
    <mergeCell ref="QAB38:QAC38"/>
    <mergeCell ref="QAF38:QAG38"/>
    <mergeCell ref="QAH38:QAI38"/>
    <mergeCell ref="QAK38:QAL38"/>
    <mergeCell ref="PZE38:PZF38"/>
    <mergeCell ref="PZG38:PZH38"/>
    <mergeCell ref="PZJ38:PZK38"/>
    <mergeCell ref="PZN38:PZO38"/>
    <mergeCell ref="PZP38:PZQ38"/>
    <mergeCell ref="PZS38:PZT38"/>
    <mergeCell ref="PYM38:PYN38"/>
    <mergeCell ref="PYO38:PYP38"/>
    <mergeCell ref="PYR38:PYS38"/>
    <mergeCell ref="PYV38:PYW38"/>
    <mergeCell ref="PYX38:PYY38"/>
    <mergeCell ref="PZA38:PZB38"/>
    <mergeCell ref="PXU38:PXV38"/>
    <mergeCell ref="PXW38:PXX38"/>
    <mergeCell ref="PXZ38:PYA38"/>
    <mergeCell ref="PYD38:PYE38"/>
    <mergeCell ref="PYF38:PYG38"/>
    <mergeCell ref="PYI38:PYJ38"/>
    <mergeCell ref="PXC38:PXD38"/>
    <mergeCell ref="PXE38:PXF38"/>
    <mergeCell ref="PXH38:PXI38"/>
    <mergeCell ref="PXL38:PXM38"/>
    <mergeCell ref="PXN38:PXO38"/>
    <mergeCell ref="PXQ38:PXR38"/>
    <mergeCell ref="PWK38:PWL38"/>
    <mergeCell ref="PWM38:PWN38"/>
    <mergeCell ref="PWP38:PWQ38"/>
    <mergeCell ref="PWT38:PWU38"/>
    <mergeCell ref="PWV38:PWW38"/>
    <mergeCell ref="PWY38:PWZ38"/>
    <mergeCell ref="PVS38:PVT38"/>
    <mergeCell ref="PVU38:PVV38"/>
    <mergeCell ref="PVX38:PVY38"/>
    <mergeCell ref="PWB38:PWC38"/>
    <mergeCell ref="PWD38:PWE38"/>
    <mergeCell ref="PWG38:PWH38"/>
    <mergeCell ref="PVA38:PVB38"/>
    <mergeCell ref="PVC38:PVD38"/>
    <mergeCell ref="PVF38:PVG38"/>
    <mergeCell ref="PVJ38:PVK38"/>
    <mergeCell ref="PVL38:PVM38"/>
    <mergeCell ref="PVO38:PVP38"/>
    <mergeCell ref="PUI38:PUJ38"/>
    <mergeCell ref="PUK38:PUL38"/>
    <mergeCell ref="PUN38:PUO38"/>
    <mergeCell ref="PUR38:PUS38"/>
    <mergeCell ref="PUT38:PUU38"/>
    <mergeCell ref="PUW38:PUX38"/>
    <mergeCell ref="PTQ38:PTR38"/>
    <mergeCell ref="PTS38:PTT38"/>
    <mergeCell ref="PTV38:PTW38"/>
    <mergeCell ref="PTZ38:PUA38"/>
    <mergeCell ref="PUB38:PUC38"/>
    <mergeCell ref="PUE38:PUF38"/>
    <mergeCell ref="PSY38:PSZ38"/>
    <mergeCell ref="PTA38:PTB38"/>
    <mergeCell ref="PTD38:PTE38"/>
    <mergeCell ref="PTH38:PTI38"/>
    <mergeCell ref="PTJ38:PTK38"/>
    <mergeCell ref="PTM38:PTN38"/>
    <mergeCell ref="PSG38:PSH38"/>
    <mergeCell ref="PSI38:PSJ38"/>
    <mergeCell ref="PSL38:PSM38"/>
    <mergeCell ref="PSP38:PSQ38"/>
    <mergeCell ref="PSR38:PSS38"/>
    <mergeCell ref="PSU38:PSV38"/>
    <mergeCell ref="PRO38:PRP38"/>
    <mergeCell ref="PRQ38:PRR38"/>
    <mergeCell ref="PRT38:PRU38"/>
    <mergeCell ref="PRX38:PRY38"/>
    <mergeCell ref="PRZ38:PSA38"/>
    <mergeCell ref="PSC38:PSD38"/>
    <mergeCell ref="PQW38:PQX38"/>
    <mergeCell ref="PQY38:PQZ38"/>
    <mergeCell ref="PRB38:PRC38"/>
    <mergeCell ref="PRF38:PRG38"/>
    <mergeCell ref="PRH38:PRI38"/>
    <mergeCell ref="PRK38:PRL38"/>
    <mergeCell ref="PQE38:PQF38"/>
    <mergeCell ref="PQG38:PQH38"/>
    <mergeCell ref="PQJ38:PQK38"/>
    <mergeCell ref="PQN38:PQO38"/>
    <mergeCell ref="PQP38:PQQ38"/>
    <mergeCell ref="PQS38:PQT38"/>
    <mergeCell ref="PPM38:PPN38"/>
    <mergeCell ref="PPO38:PPP38"/>
    <mergeCell ref="PPR38:PPS38"/>
    <mergeCell ref="PPV38:PPW38"/>
    <mergeCell ref="PPX38:PPY38"/>
    <mergeCell ref="PQA38:PQB38"/>
    <mergeCell ref="POU38:POV38"/>
    <mergeCell ref="POW38:POX38"/>
    <mergeCell ref="POZ38:PPA38"/>
    <mergeCell ref="PPD38:PPE38"/>
    <mergeCell ref="PPF38:PPG38"/>
    <mergeCell ref="PPI38:PPJ38"/>
    <mergeCell ref="POC38:POD38"/>
    <mergeCell ref="POE38:POF38"/>
    <mergeCell ref="POH38:POI38"/>
    <mergeCell ref="POL38:POM38"/>
    <mergeCell ref="PON38:POO38"/>
    <mergeCell ref="POQ38:POR38"/>
    <mergeCell ref="PNK38:PNL38"/>
    <mergeCell ref="PNM38:PNN38"/>
    <mergeCell ref="PNP38:PNQ38"/>
    <mergeCell ref="PNT38:PNU38"/>
    <mergeCell ref="PNV38:PNW38"/>
    <mergeCell ref="PNY38:PNZ38"/>
    <mergeCell ref="PMS38:PMT38"/>
    <mergeCell ref="PMU38:PMV38"/>
    <mergeCell ref="PMX38:PMY38"/>
    <mergeCell ref="PNB38:PNC38"/>
    <mergeCell ref="PND38:PNE38"/>
    <mergeCell ref="PNG38:PNH38"/>
    <mergeCell ref="PMA38:PMB38"/>
    <mergeCell ref="PMC38:PMD38"/>
    <mergeCell ref="PMF38:PMG38"/>
    <mergeCell ref="PMJ38:PMK38"/>
    <mergeCell ref="PML38:PMM38"/>
    <mergeCell ref="PMO38:PMP38"/>
    <mergeCell ref="PLI38:PLJ38"/>
    <mergeCell ref="PLK38:PLL38"/>
    <mergeCell ref="PLN38:PLO38"/>
    <mergeCell ref="PLR38:PLS38"/>
    <mergeCell ref="PLT38:PLU38"/>
    <mergeCell ref="PLW38:PLX38"/>
    <mergeCell ref="PKQ38:PKR38"/>
    <mergeCell ref="PKS38:PKT38"/>
    <mergeCell ref="PKV38:PKW38"/>
    <mergeCell ref="PKZ38:PLA38"/>
    <mergeCell ref="PLB38:PLC38"/>
    <mergeCell ref="PLE38:PLF38"/>
    <mergeCell ref="PJY38:PJZ38"/>
    <mergeCell ref="PKA38:PKB38"/>
    <mergeCell ref="PKD38:PKE38"/>
    <mergeCell ref="PKH38:PKI38"/>
    <mergeCell ref="PKJ38:PKK38"/>
    <mergeCell ref="PKM38:PKN38"/>
    <mergeCell ref="PJG38:PJH38"/>
    <mergeCell ref="PJI38:PJJ38"/>
    <mergeCell ref="PJL38:PJM38"/>
    <mergeCell ref="PJP38:PJQ38"/>
    <mergeCell ref="PJR38:PJS38"/>
    <mergeCell ref="PJU38:PJV38"/>
    <mergeCell ref="PIO38:PIP38"/>
    <mergeCell ref="PIQ38:PIR38"/>
    <mergeCell ref="PIT38:PIU38"/>
    <mergeCell ref="PIX38:PIY38"/>
    <mergeCell ref="PIZ38:PJA38"/>
    <mergeCell ref="PJC38:PJD38"/>
    <mergeCell ref="PHW38:PHX38"/>
    <mergeCell ref="PHY38:PHZ38"/>
    <mergeCell ref="PIB38:PIC38"/>
    <mergeCell ref="PIF38:PIG38"/>
    <mergeCell ref="PIH38:PII38"/>
    <mergeCell ref="PIK38:PIL38"/>
    <mergeCell ref="PHE38:PHF38"/>
    <mergeCell ref="PHG38:PHH38"/>
    <mergeCell ref="PHJ38:PHK38"/>
    <mergeCell ref="PHN38:PHO38"/>
    <mergeCell ref="PHP38:PHQ38"/>
    <mergeCell ref="PHS38:PHT38"/>
    <mergeCell ref="PGM38:PGN38"/>
    <mergeCell ref="PGO38:PGP38"/>
    <mergeCell ref="PGR38:PGS38"/>
    <mergeCell ref="PGV38:PGW38"/>
    <mergeCell ref="PGX38:PGY38"/>
    <mergeCell ref="PHA38:PHB38"/>
    <mergeCell ref="PFU38:PFV38"/>
    <mergeCell ref="PFW38:PFX38"/>
    <mergeCell ref="PFZ38:PGA38"/>
    <mergeCell ref="PGD38:PGE38"/>
    <mergeCell ref="PGF38:PGG38"/>
    <mergeCell ref="PGI38:PGJ38"/>
    <mergeCell ref="PFC38:PFD38"/>
    <mergeCell ref="PFE38:PFF38"/>
    <mergeCell ref="PFH38:PFI38"/>
    <mergeCell ref="PFL38:PFM38"/>
    <mergeCell ref="PFN38:PFO38"/>
    <mergeCell ref="PFQ38:PFR38"/>
    <mergeCell ref="PEK38:PEL38"/>
    <mergeCell ref="PEM38:PEN38"/>
    <mergeCell ref="PEP38:PEQ38"/>
    <mergeCell ref="PET38:PEU38"/>
    <mergeCell ref="PEV38:PEW38"/>
    <mergeCell ref="PEY38:PEZ38"/>
    <mergeCell ref="PDS38:PDT38"/>
    <mergeCell ref="PDU38:PDV38"/>
    <mergeCell ref="PDX38:PDY38"/>
    <mergeCell ref="PEB38:PEC38"/>
    <mergeCell ref="PED38:PEE38"/>
    <mergeCell ref="PEG38:PEH38"/>
    <mergeCell ref="PDA38:PDB38"/>
    <mergeCell ref="PDC38:PDD38"/>
    <mergeCell ref="PDF38:PDG38"/>
    <mergeCell ref="PDJ38:PDK38"/>
    <mergeCell ref="PDL38:PDM38"/>
    <mergeCell ref="PDO38:PDP38"/>
    <mergeCell ref="PCI38:PCJ38"/>
    <mergeCell ref="PCK38:PCL38"/>
    <mergeCell ref="PCN38:PCO38"/>
    <mergeCell ref="PCR38:PCS38"/>
    <mergeCell ref="PCT38:PCU38"/>
    <mergeCell ref="PCW38:PCX38"/>
    <mergeCell ref="PBQ38:PBR38"/>
    <mergeCell ref="PBS38:PBT38"/>
    <mergeCell ref="PBV38:PBW38"/>
    <mergeCell ref="PBZ38:PCA38"/>
    <mergeCell ref="PCB38:PCC38"/>
    <mergeCell ref="PCE38:PCF38"/>
    <mergeCell ref="PAY38:PAZ38"/>
    <mergeCell ref="PBA38:PBB38"/>
    <mergeCell ref="PBD38:PBE38"/>
    <mergeCell ref="PBH38:PBI38"/>
    <mergeCell ref="PBJ38:PBK38"/>
    <mergeCell ref="PBM38:PBN38"/>
    <mergeCell ref="PAG38:PAH38"/>
    <mergeCell ref="PAI38:PAJ38"/>
    <mergeCell ref="PAL38:PAM38"/>
    <mergeCell ref="PAP38:PAQ38"/>
    <mergeCell ref="PAR38:PAS38"/>
    <mergeCell ref="PAU38:PAV38"/>
    <mergeCell ref="OZO38:OZP38"/>
    <mergeCell ref="OZQ38:OZR38"/>
    <mergeCell ref="OZT38:OZU38"/>
    <mergeCell ref="OZX38:OZY38"/>
    <mergeCell ref="OZZ38:PAA38"/>
    <mergeCell ref="PAC38:PAD38"/>
    <mergeCell ref="OYW38:OYX38"/>
    <mergeCell ref="OYY38:OYZ38"/>
    <mergeCell ref="OZB38:OZC38"/>
    <mergeCell ref="OZF38:OZG38"/>
    <mergeCell ref="OZH38:OZI38"/>
    <mergeCell ref="OZK38:OZL38"/>
    <mergeCell ref="OYE38:OYF38"/>
    <mergeCell ref="OYG38:OYH38"/>
    <mergeCell ref="OYJ38:OYK38"/>
    <mergeCell ref="OYN38:OYO38"/>
    <mergeCell ref="OYP38:OYQ38"/>
    <mergeCell ref="OYS38:OYT38"/>
    <mergeCell ref="OXM38:OXN38"/>
    <mergeCell ref="OXO38:OXP38"/>
    <mergeCell ref="OXR38:OXS38"/>
    <mergeCell ref="OXV38:OXW38"/>
    <mergeCell ref="OXX38:OXY38"/>
    <mergeCell ref="OYA38:OYB38"/>
    <mergeCell ref="OWU38:OWV38"/>
    <mergeCell ref="OWW38:OWX38"/>
    <mergeCell ref="OWZ38:OXA38"/>
    <mergeCell ref="OXD38:OXE38"/>
    <mergeCell ref="OXF38:OXG38"/>
    <mergeCell ref="OXI38:OXJ38"/>
    <mergeCell ref="OWC38:OWD38"/>
    <mergeCell ref="OWE38:OWF38"/>
    <mergeCell ref="OWH38:OWI38"/>
    <mergeCell ref="OWL38:OWM38"/>
    <mergeCell ref="OWN38:OWO38"/>
    <mergeCell ref="OWQ38:OWR38"/>
    <mergeCell ref="OVK38:OVL38"/>
    <mergeCell ref="OVM38:OVN38"/>
    <mergeCell ref="OVP38:OVQ38"/>
    <mergeCell ref="OVT38:OVU38"/>
    <mergeCell ref="OVV38:OVW38"/>
    <mergeCell ref="OVY38:OVZ38"/>
    <mergeCell ref="OUS38:OUT38"/>
    <mergeCell ref="OUU38:OUV38"/>
    <mergeCell ref="OUX38:OUY38"/>
    <mergeCell ref="OVB38:OVC38"/>
    <mergeCell ref="OVD38:OVE38"/>
    <mergeCell ref="OVG38:OVH38"/>
    <mergeCell ref="OUA38:OUB38"/>
    <mergeCell ref="OUC38:OUD38"/>
    <mergeCell ref="OUF38:OUG38"/>
    <mergeCell ref="OUJ38:OUK38"/>
    <mergeCell ref="OUL38:OUM38"/>
    <mergeCell ref="OUO38:OUP38"/>
    <mergeCell ref="OTI38:OTJ38"/>
    <mergeCell ref="OTK38:OTL38"/>
    <mergeCell ref="OTN38:OTO38"/>
    <mergeCell ref="OTR38:OTS38"/>
    <mergeCell ref="OTT38:OTU38"/>
    <mergeCell ref="OTW38:OTX38"/>
    <mergeCell ref="OSQ38:OSR38"/>
    <mergeCell ref="OSS38:OST38"/>
    <mergeCell ref="OSV38:OSW38"/>
    <mergeCell ref="OSZ38:OTA38"/>
    <mergeCell ref="OTB38:OTC38"/>
    <mergeCell ref="OTE38:OTF38"/>
    <mergeCell ref="ORY38:ORZ38"/>
    <mergeCell ref="OSA38:OSB38"/>
    <mergeCell ref="OSD38:OSE38"/>
    <mergeCell ref="OSH38:OSI38"/>
    <mergeCell ref="OSJ38:OSK38"/>
    <mergeCell ref="OSM38:OSN38"/>
    <mergeCell ref="ORG38:ORH38"/>
    <mergeCell ref="ORI38:ORJ38"/>
    <mergeCell ref="ORL38:ORM38"/>
    <mergeCell ref="ORP38:ORQ38"/>
    <mergeCell ref="ORR38:ORS38"/>
    <mergeCell ref="ORU38:ORV38"/>
    <mergeCell ref="OQO38:OQP38"/>
    <mergeCell ref="OQQ38:OQR38"/>
    <mergeCell ref="OQT38:OQU38"/>
    <mergeCell ref="OQX38:OQY38"/>
    <mergeCell ref="OQZ38:ORA38"/>
    <mergeCell ref="ORC38:ORD38"/>
    <mergeCell ref="OPW38:OPX38"/>
    <mergeCell ref="OPY38:OPZ38"/>
    <mergeCell ref="OQB38:OQC38"/>
    <mergeCell ref="OQF38:OQG38"/>
    <mergeCell ref="OQH38:OQI38"/>
    <mergeCell ref="OQK38:OQL38"/>
    <mergeCell ref="OPE38:OPF38"/>
    <mergeCell ref="OPG38:OPH38"/>
    <mergeCell ref="OPJ38:OPK38"/>
    <mergeCell ref="OPN38:OPO38"/>
    <mergeCell ref="OPP38:OPQ38"/>
    <mergeCell ref="OPS38:OPT38"/>
    <mergeCell ref="OOM38:OON38"/>
    <mergeCell ref="OOO38:OOP38"/>
    <mergeCell ref="OOR38:OOS38"/>
    <mergeCell ref="OOV38:OOW38"/>
    <mergeCell ref="OOX38:OOY38"/>
    <mergeCell ref="OPA38:OPB38"/>
    <mergeCell ref="ONU38:ONV38"/>
    <mergeCell ref="ONW38:ONX38"/>
    <mergeCell ref="ONZ38:OOA38"/>
    <mergeCell ref="OOD38:OOE38"/>
    <mergeCell ref="OOF38:OOG38"/>
    <mergeCell ref="OOI38:OOJ38"/>
    <mergeCell ref="ONC38:OND38"/>
    <mergeCell ref="ONE38:ONF38"/>
    <mergeCell ref="ONH38:ONI38"/>
    <mergeCell ref="ONL38:ONM38"/>
    <mergeCell ref="ONN38:ONO38"/>
    <mergeCell ref="ONQ38:ONR38"/>
    <mergeCell ref="OMK38:OML38"/>
    <mergeCell ref="OMM38:OMN38"/>
    <mergeCell ref="OMP38:OMQ38"/>
    <mergeCell ref="OMT38:OMU38"/>
    <mergeCell ref="OMV38:OMW38"/>
    <mergeCell ref="OMY38:OMZ38"/>
    <mergeCell ref="OLS38:OLT38"/>
    <mergeCell ref="OLU38:OLV38"/>
    <mergeCell ref="OLX38:OLY38"/>
    <mergeCell ref="OMB38:OMC38"/>
    <mergeCell ref="OMD38:OME38"/>
    <mergeCell ref="OMG38:OMH38"/>
    <mergeCell ref="OLA38:OLB38"/>
    <mergeCell ref="OLC38:OLD38"/>
    <mergeCell ref="OLF38:OLG38"/>
    <mergeCell ref="OLJ38:OLK38"/>
    <mergeCell ref="OLL38:OLM38"/>
    <mergeCell ref="OLO38:OLP38"/>
    <mergeCell ref="OKI38:OKJ38"/>
    <mergeCell ref="OKK38:OKL38"/>
    <mergeCell ref="OKN38:OKO38"/>
    <mergeCell ref="OKR38:OKS38"/>
    <mergeCell ref="OKT38:OKU38"/>
    <mergeCell ref="OKW38:OKX38"/>
    <mergeCell ref="OJQ38:OJR38"/>
    <mergeCell ref="OJS38:OJT38"/>
    <mergeCell ref="OJV38:OJW38"/>
    <mergeCell ref="OJZ38:OKA38"/>
    <mergeCell ref="OKB38:OKC38"/>
    <mergeCell ref="OKE38:OKF38"/>
    <mergeCell ref="OIY38:OIZ38"/>
    <mergeCell ref="OJA38:OJB38"/>
    <mergeCell ref="OJD38:OJE38"/>
    <mergeCell ref="OJH38:OJI38"/>
    <mergeCell ref="OJJ38:OJK38"/>
    <mergeCell ref="OJM38:OJN38"/>
    <mergeCell ref="OIG38:OIH38"/>
    <mergeCell ref="OII38:OIJ38"/>
    <mergeCell ref="OIL38:OIM38"/>
    <mergeCell ref="OIP38:OIQ38"/>
    <mergeCell ref="OIR38:OIS38"/>
    <mergeCell ref="OIU38:OIV38"/>
    <mergeCell ref="OHO38:OHP38"/>
    <mergeCell ref="OHQ38:OHR38"/>
    <mergeCell ref="OHT38:OHU38"/>
    <mergeCell ref="OHX38:OHY38"/>
    <mergeCell ref="OHZ38:OIA38"/>
    <mergeCell ref="OIC38:OID38"/>
    <mergeCell ref="OGW38:OGX38"/>
    <mergeCell ref="OGY38:OGZ38"/>
    <mergeCell ref="OHB38:OHC38"/>
    <mergeCell ref="OHF38:OHG38"/>
    <mergeCell ref="OHH38:OHI38"/>
    <mergeCell ref="OHK38:OHL38"/>
    <mergeCell ref="OGE38:OGF38"/>
    <mergeCell ref="OGG38:OGH38"/>
    <mergeCell ref="OGJ38:OGK38"/>
    <mergeCell ref="OGN38:OGO38"/>
    <mergeCell ref="OGP38:OGQ38"/>
    <mergeCell ref="OGS38:OGT38"/>
    <mergeCell ref="OFM38:OFN38"/>
    <mergeCell ref="OFO38:OFP38"/>
    <mergeCell ref="OFR38:OFS38"/>
    <mergeCell ref="OFV38:OFW38"/>
    <mergeCell ref="OFX38:OFY38"/>
    <mergeCell ref="OGA38:OGB38"/>
    <mergeCell ref="OEU38:OEV38"/>
    <mergeCell ref="OEW38:OEX38"/>
    <mergeCell ref="OEZ38:OFA38"/>
    <mergeCell ref="OFD38:OFE38"/>
    <mergeCell ref="OFF38:OFG38"/>
    <mergeCell ref="OFI38:OFJ38"/>
    <mergeCell ref="OEC38:OED38"/>
    <mergeCell ref="OEE38:OEF38"/>
    <mergeCell ref="OEH38:OEI38"/>
    <mergeCell ref="OEL38:OEM38"/>
    <mergeCell ref="OEN38:OEO38"/>
    <mergeCell ref="OEQ38:OER38"/>
    <mergeCell ref="ODK38:ODL38"/>
    <mergeCell ref="ODM38:ODN38"/>
    <mergeCell ref="ODP38:ODQ38"/>
    <mergeCell ref="ODT38:ODU38"/>
    <mergeCell ref="ODV38:ODW38"/>
    <mergeCell ref="ODY38:ODZ38"/>
    <mergeCell ref="OCS38:OCT38"/>
    <mergeCell ref="OCU38:OCV38"/>
    <mergeCell ref="OCX38:OCY38"/>
    <mergeCell ref="ODB38:ODC38"/>
    <mergeCell ref="ODD38:ODE38"/>
    <mergeCell ref="ODG38:ODH38"/>
    <mergeCell ref="OCA38:OCB38"/>
    <mergeCell ref="OCC38:OCD38"/>
    <mergeCell ref="OCF38:OCG38"/>
    <mergeCell ref="OCJ38:OCK38"/>
    <mergeCell ref="OCL38:OCM38"/>
    <mergeCell ref="OCO38:OCP38"/>
    <mergeCell ref="OBI38:OBJ38"/>
    <mergeCell ref="OBK38:OBL38"/>
    <mergeCell ref="OBN38:OBO38"/>
    <mergeCell ref="OBR38:OBS38"/>
    <mergeCell ref="OBT38:OBU38"/>
    <mergeCell ref="OBW38:OBX38"/>
    <mergeCell ref="OAQ38:OAR38"/>
    <mergeCell ref="OAS38:OAT38"/>
    <mergeCell ref="OAV38:OAW38"/>
    <mergeCell ref="OAZ38:OBA38"/>
    <mergeCell ref="OBB38:OBC38"/>
    <mergeCell ref="OBE38:OBF38"/>
    <mergeCell ref="NZY38:NZZ38"/>
    <mergeCell ref="OAA38:OAB38"/>
    <mergeCell ref="OAD38:OAE38"/>
    <mergeCell ref="OAH38:OAI38"/>
    <mergeCell ref="OAJ38:OAK38"/>
    <mergeCell ref="OAM38:OAN38"/>
    <mergeCell ref="NZG38:NZH38"/>
    <mergeCell ref="NZI38:NZJ38"/>
    <mergeCell ref="NZL38:NZM38"/>
    <mergeCell ref="NZP38:NZQ38"/>
    <mergeCell ref="NZR38:NZS38"/>
    <mergeCell ref="NZU38:NZV38"/>
    <mergeCell ref="NYO38:NYP38"/>
    <mergeCell ref="NYQ38:NYR38"/>
    <mergeCell ref="NYT38:NYU38"/>
    <mergeCell ref="NYX38:NYY38"/>
    <mergeCell ref="NYZ38:NZA38"/>
    <mergeCell ref="NZC38:NZD38"/>
    <mergeCell ref="NXW38:NXX38"/>
    <mergeCell ref="NXY38:NXZ38"/>
    <mergeCell ref="NYB38:NYC38"/>
    <mergeCell ref="NYF38:NYG38"/>
    <mergeCell ref="NYH38:NYI38"/>
    <mergeCell ref="NYK38:NYL38"/>
    <mergeCell ref="NXE38:NXF38"/>
    <mergeCell ref="NXG38:NXH38"/>
    <mergeCell ref="NXJ38:NXK38"/>
    <mergeCell ref="NXN38:NXO38"/>
    <mergeCell ref="NXP38:NXQ38"/>
    <mergeCell ref="NXS38:NXT38"/>
    <mergeCell ref="NWM38:NWN38"/>
    <mergeCell ref="NWO38:NWP38"/>
    <mergeCell ref="NWR38:NWS38"/>
    <mergeCell ref="NWV38:NWW38"/>
    <mergeCell ref="NWX38:NWY38"/>
    <mergeCell ref="NXA38:NXB38"/>
    <mergeCell ref="NVU38:NVV38"/>
    <mergeCell ref="NVW38:NVX38"/>
    <mergeCell ref="NVZ38:NWA38"/>
    <mergeCell ref="NWD38:NWE38"/>
    <mergeCell ref="NWF38:NWG38"/>
    <mergeCell ref="NWI38:NWJ38"/>
    <mergeCell ref="NVC38:NVD38"/>
    <mergeCell ref="NVE38:NVF38"/>
    <mergeCell ref="NVH38:NVI38"/>
    <mergeCell ref="NVL38:NVM38"/>
    <mergeCell ref="NVN38:NVO38"/>
    <mergeCell ref="NVQ38:NVR38"/>
    <mergeCell ref="NUK38:NUL38"/>
    <mergeCell ref="NUM38:NUN38"/>
    <mergeCell ref="NUP38:NUQ38"/>
    <mergeCell ref="NUT38:NUU38"/>
    <mergeCell ref="NUV38:NUW38"/>
    <mergeCell ref="NUY38:NUZ38"/>
    <mergeCell ref="NTS38:NTT38"/>
    <mergeCell ref="NTU38:NTV38"/>
    <mergeCell ref="NTX38:NTY38"/>
    <mergeCell ref="NUB38:NUC38"/>
    <mergeCell ref="NUD38:NUE38"/>
    <mergeCell ref="NUG38:NUH38"/>
    <mergeCell ref="NTA38:NTB38"/>
    <mergeCell ref="NTC38:NTD38"/>
    <mergeCell ref="NTF38:NTG38"/>
    <mergeCell ref="NTJ38:NTK38"/>
    <mergeCell ref="NTL38:NTM38"/>
    <mergeCell ref="NTO38:NTP38"/>
    <mergeCell ref="NSI38:NSJ38"/>
    <mergeCell ref="NSK38:NSL38"/>
    <mergeCell ref="NSN38:NSO38"/>
    <mergeCell ref="NSR38:NSS38"/>
    <mergeCell ref="NST38:NSU38"/>
    <mergeCell ref="NSW38:NSX38"/>
    <mergeCell ref="NRQ38:NRR38"/>
    <mergeCell ref="NRS38:NRT38"/>
    <mergeCell ref="NRV38:NRW38"/>
    <mergeCell ref="NRZ38:NSA38"/>
    <mergeCell ref="NSB38:NSC38"/>
    <mergeCell ref="NSE38:NSF38"/>
    <mergeCell ref="NQY38:NQZ38"/>
    <mergeCell ref="NRA38:NRB38"/>
    <mergeCell ref="NRD38:NRE38"/>
    <mergeCell ref="NRH38:NRI38"/>
    <mergeCell ref="NRJ38:NRK38"/>
    <mergeCell ref="NRM38:NRN38"/>
    <mergeCell ref="NQG38:NQH38"/>
    <mergeCell ref="NQI38:NQJ38"/>
    <mergeCell ref="NQL38:NQM38"/>
    <mergeCell ref="NQP38:NQQ38"/>
    <mergeCell ref="NQR38:NQS38"/>
    <mergeCell ref="NQU38:NQV38"/>
    <mergeCell ref="NPO38:NPP38"/>
    <mergeCell ref="NPQ38:NPR38"/>
    <mergeCell ref="NPT38:NPU38"/>
    <mergeCell ref="NPX38:NPY38"/>
    <mergeCell ref="NPZ38:NQA38"/>
    <mergeCell ref="NQC38:NQD38"/>
    <mergeCell ref="NOW38:NOX38"/>
    <mergeCell ref="NOY38:NOZ38"/>
    <mergeCell ref="NPB38:NPC38"/>
    <mergeCell ref="NPF38:NPG38"/>
    <mergeCell ref="NPH38:NPI38"/>
    <mergeCell ref="NPK38:NPL38"/>
    <mergeCell ref="NOE38:NOF38"/>
    <mergeCell ref="NOG38:NOH38"/>
    <mergeCell ref="NOJ38:NOK38"/>
    <mergeCell ref="NON38:NOO38"/>
    <mergeCell ref="NOP38:NOQ38"/>
    <mergeCell ref="NOS38:NOT38"/>
    <mergeCell ref="NNM38:NNN38"/>
    <mergeCell ref="NNO38:NNP38"/>
    <mergeCell ref="NNR38:NNS38"/>
    <mergeCell ref="NNV38:NNW38"/>
    <mergeCell ref="NNX38:NNY38"/>
    <mergeCell ref="NOA38:NOB38"/>
    <mergeCell ref="NMU38:NMV38"/>
    <mergeCell ref="NMW38:NMX38"/>
    <mergeCell ref="NMZ38:NNA38"/>
    <mergeCell ref="NND38:NNE38"/>
    <mergeCell ref="NNF38:NNG38"/>
    <mergeCell ref="NNI38:NNJ38"/>
    <mergeCell ref="NMC38:NMD38"/>
    <mergeCell ref="NME38:NMF38"/>
    <mergeCell ref="NMH38:NMI38"/>
    <mergeCell ref="NML38:NMM38"/>
    <mergeCell ref="NMN38:NMO38"/>
    <mergeCell ref="NMQ38:NMR38"/>
    <mergeCell ref="NLK38:NLL38"/>
    <mergeCell ref="NLM38:NLN38"/>
    <mergeCell ref="NLP38:NLQ38"/>
    <mergeCell ref="NLT38:NLU38"/>
    <mergeCell ref="NLV38:NLW38"/>
    <mergeCell ref="NLY38:NLZ38"/>
    <mergeCell ref="NKS38:NKT38"/>
    <mergeCell ref="NKU38:NKV38"/>
    <mergeCell ref="NKX38:NKY38"/>
    <mergeCell ref="NLB38:NLC38"/>
    <mergeCell ref="NLD38:NLE38"/>
    <mergeCell ref="NLG38:NLH38"/>
    <mergeCell ref="NKA38:NKB38"/>
    <mergeCell ref="NKC38:NKD38"/>
    <mergeCell ref="NKF38:NKG38"/>
    <mergeCell ref="NKJ38:NKK38"/>
    <mergeCell ref="NKL38:NKM38"/>
    <mergeCell ref="NKO38:NKP38"/>
    <mergeCell ref="NJI38:NJJ38"/>
    <mergeCell ref="NJK38:NJL38"/>
    <mergeCell ref="NJN38:NJO38"/>
    <mergeCell ref="NJR38:NJS38"/>
    <mergeCell ref="NJT38:NJU38"/>
    <mergeCell ref="NJW38:NJX38"/>
    <mergeCell ref="NIQ38:NIR38"/>
    <mergeCell ref="NIS38:NIT38"/>
    <mergeCell ref="NIV38:NIW38"/>
    <mergeCell ref="NIZ38:NJA38"/>
    <mergeCell ref="NJB38:NJC38"/>
    <mergeCell ref="NJE38:NJF38"/>
    <mergeCell ref="NHY38:NHZ38"/>
    <mergeCell ref="NIA38:NIB38"/>
    <mergeCell ref="NID38:NIE38"/>
    <mergeCell ref="NIH38:NII38"/>
    <mergeCell ref="NIJ38:NIK38"/>
    <mergeCell ref="NIM38:NIN38"/>
    <mergeCell ref="NHG38:NHH38"/>
    <mergeCell ref="NHI38:NHJ38"/>
    <mergeCell ref="NHL38:NHM38"/>
    <mergeCell ref="NHP38:NHQ38"/>
    <mergeCell ref="NHR38:NHS38"/>
    <mergeCell ref="NHU38:NHV38"/>
    <mergeCell ref="NGO38:NGP38"/>
    <mergeCell ref="NGQ38:NGR38"/>
    <mergeCell ref="NGT38:NGU38"/>
    <mergeCell ref="NGX38:NGY38"/>
    <mergeCell ref="NGZ38:NHA38"/>
    <mergeCell ref="NHC38:NHD38"/>
    <mergeCell ref="NFW38:NFX38"/>
    <mergeCell ref="NFY38:NFZ38"/>
    <mergeCell ref="NGB38:NGC38"/>
    <mergeCell ref="NGF38:NGG38"/>
    <mergeCell ref="NGH38:NGI38"/>
    <mergeCell ref="NGK38:NGL38"/>
    <mergeCell ref="NFE38:NFF38"/>
    <mergeCell ref="NFG38:NFH38"/>
    <mergeCell ref="NFJ38:NFK38"/>
    <mergeCell ref="NFN38:NFO38"/>
    <mergeCell ref="NFP38:NFQ38"/>
    <mergeCell ref="NFS38:NFT38"/>
    <mergeCell ref="NEM38:NEN38"/>
    <mergeCell ref="NEO38:NEP38"/>
    <mergeCell ref="NER38:NES38"/>
    <mergeCell ref="NEV38:NEW38"/>
    <mergeCell ref="NEX38:NEY38"/>
    <mergeCell ref="NFA38:NFB38"/>
    <mergeCell ref="NDU38:NDV38"/>
    <mergeCell ref="NDW38:NDX38"/>
    <mergeCell ref="NDZ38:NEA38"/>
    <mergeCell ref="NED38:NEE38"/>
    <mergeCell ref="NEF38:NEG38"/>
    <mergeCell ref="NEI38:NEJ38"/>
    <mergeCell ref="NDC38:NDD38"/>
    <mergeCell ref="NDE38:NDF38"/>
    <mergeCell ref="NDH38:NDI38"/>
    <mergeCell ref="NDL38:NDM38"/>
    <mergeCell ref="NDN38:NDO38"/>
    <mergeCell ref="NDQ38:NDR38"/>
    <mergeCell ref="NCK38:NCL38"/>
    <mergeCell ref="NCM38:NCN38"/>
    <mergeCell ref="NCP38:NCQ38"/>
    <mergeCell ref="NCT38:NCU38"/>
    <mergeCell ref="NCV38:NCW38"/>
    <mergeCell ref="NCY38:NCZ38"/>
    <mergeCell ref="NBS38:NBT38"/>
    <mergeCell ref="NBU38:NBV38"/>
    <mergeCell ref="NBX38:NBY38"/>
    <mergeCell ref="NCB38:NCC38"/>
    <mergeCell ref="NCD38:NCE38"/>
    <mergeCell ref="NCG38:NCH38"/>
    <mergeCell ref="NBA38:NBB38"/>
    <mergeCell ref="NBC38:NBD38"/>
    <mergeCell ref="NBF38:NBG38"/>
    <mergeCell ref="NBJ38:NBK38"/>
    <mergeCell ref="NBL38:NBM38"/>
    <mergeCell ref="NBO38:NBP38"/>
    <mergeCell ref="NAI38:NAJ38"/>
    <mergeCell ref="NAK38:NAL38"/>
    <mergeCell ref="NAN38:NAO38"/>
    <mergeCell ref="NAR38:NAS38"/>
    <mergeCell ref="NAT38:NAU38"/>
    <mergeCell ref="NAW38:NAX38"/>
    <mergeCell ref="MZQ38:MZR38"/>
    <mergeCell ref="MZS38:MZT38"/>
    <mergeCell ref="MZV38:MZW38"/>
    <mergeCell ref="MZZ38:NAA38"/>
    <mergeCell ref="NAB38:NAC38"/>
    <mergeCell ref="NAE38:NAF38"/>
    <mergeCell ref="MYY38:MYZ38"/>
    <mergeCell ref="MZA38:MZB38"/>
    <mergeCell ref="MZD38:MZE38"/>
    <mergeCell ref="MZH38:MZI38"/>
    <mergeCell ref="MZJ38:MZK38"/>
    <mergeCell ref="MZM38:MZN38"/>
    <mergeCell ref="MYG38:MYH38"/>
    <mergeCell ref="MYI38:MYJ38"/>
    <mergeCell ref="MYL38:MYM38"/>
    <mergeCell ref="MYP38:MYQ38"/>
    <mergeCell ref="MYR38:MYS38"/>
    <mergeCell ref="MYU38:MYV38"/>
    <mergeCell ref="MXO38:MXP38"/>
    <mergeCell ref="MXQ38:MXR38"/>
    <mergeCell ref="MXT38:MXU38"/>
    <mergeCell ref="MXX38:MXY38"/>
    <mergeCell ref="MXZ38:MYA38"/>
    <mergeCell ref="MYC38:MYD38"/>
    <mergeCell ref="MWW38:MWX38"/>
    <mergeCell ref="MWY38:MWZ38"/>
    <mergeCell ref="MXB38:MXC38"/>
    <mergeCell ref="MXF38:MXG38"/>
    <mergeCell ref="MXH38:MXI38"/>
    <mergeCell ref="MXK38:MXL38"/>
    <mergeCell ref="MWE38:MWF38"/>
    <mergeCell ref="MWG38:MWH38"/>
    <mergeCell ref="MWJ38:MWK38"/>
    <mergeCell ref="MWN38:MWO38"/>
    <mergeCell ref="MWP38:MWQ38"/>
    <mergeCell ref="MWS38:MWT38"/>
    <mergeCell ref="MVM38:MVN38"/>
    <mergeCell ref="MVO38:MVP38"/>
    <mergeCell ref="MVR38:MVS38"/>
    <mergeCell ref="MVV38:MVW38"/>
    <mergeCell ref="MVX38:MVY38"/>
    <mergeCell ref="MWA38:MWB38"/>
    <mergeCell ref="MUU38:MUV38"/>
    <mergeCell ref="MUW38:MUX38"/>
    <mergeCell ref="MUZ38:MVA38"/>
    <mergeCell ref="MVD38:MVE38"/>
    <mergeCell ref="MVF38:MVG38"/>
    <mergeCell ref="MVI38:MVJ38"/>
    <mergeCell ref="MUC38:MUD38"/>
    <mergeCell ref="MUE38:MUF38"/>
    <mergeCell ref="MUH38:MUI38"/>
    <mergeCell ref="MUL38:MUM38"/>
    <mergeCell ref="MUN38:MUO38"/>
    <mergeCell ref="MUQ38:MUR38"/>
    <mergeCell ref="MTK38:MTL38"/>
    <mergeCell ref="MTM38:MTN38"/>
    <mergeCell ref="MTP38:MTQ38"/>
    <mergeCell ref="MTT38:MTU38"/>
    <mergeCell ref="MTV38:MTW38"/>
    <mergeCell ref="MTY38:MTZ38"/>
    <mergeCell ref="MSS38:MST38"/>
    <mergeCell ref="MSU38:MSV38"/>
    <mergeCell ref="MSX38:MSY38"/>
    <mergeCell ref="MTB38:MTC38"/>
    <mergeCell ref="MTD38:MTE38"/>
    <mergeCell ref="MTG38:MTH38"/>
    <mergeCell ref="MSA38:MSB38"/>
    <mergeCell ref="MSC38:MSD38"/>
    <mergeCell ref="MSF38:MSG38"/>
    <mergeCell ref="MSJ38:MSK38"/>
    <mergeCell ref="MSL38:MSM38"/>
    <mergeCell ref="MSO38:MSP38"/>
    <mergeCell ref="MRI38:MRJ38"/>
    <mergeCell ref="MRK38:MRL38"/>
    <mergeCell ref="MRN38:MRO38"/>
    <mergeCell ref="MRR38:MRS38"/>
    <mergeCell ref="MRT38:MRU38"/>
    <mergeCell ref="MRW38:MRX38"/>
    <mergeCell ref="MQQ38:MQR38"/>
    <mergeCell ref="MQS38:MQT38"/>
    <mergeCell ref="MQV38:MQW38"/>
    <mergeCell ref="MQZ38:MRA38"/>
    <mergeCell ref="MRB38:MRC38"/>
    <mergeCell ref="MRE38:MRF38"/>
    <mergeCell ref="MPY38:MPZ38"/>
    <mergeCell ref="MQA38:MQB38"/>
    <mergeCell ref="MQD38:MQE38"/>
    <mergeCell ref="MQH38:MQI38"/>
    <mergeCell ref="MQJ38:MQK38"/>
    <mergeCell ref="MQM38:MQN38"/>
    <mergeCell ref="MPG38:MPH38"/>
    <mergeCell ref="MPI38:MPJ38"/>
    <mergeCell ref="MPL38:MPM38"/>
    <mergeCell ref="MPP38:MPQ38"/>
    <mergeCell ref="MPR38:MPS38"/>
    <mergeCell ref="MPU38:MPV38"/>
    <mergeCell ref="MOO38:MOP38"/>
    <mergeCell ref="MOQ38:MOR38"/>
    <mergeCell ref="MOT38:MOU38"/>
    <mergeCell ref="MOX38:MOY38"/>
    <mergeCell ref="MOZ38:MPA38"/>
    <mergeCell ref="MPC38:MPD38"/>
    <mergeCell ref="MNW38:MNX38"/>
    <mergeCell ref="MNY38:MNZ38"/>
    <mergeCell ref="MOB38:MOC38"/>
    <mergeCell ref="MOF38:MOG38"/>
    <mergeCell ref="MOH38:MOI38"/>
    <mergeCell ref="MOK38:MOL38"/>
    <mergeCell ref="MNE38:MNF38"/>
    <mergeCell ref="MNG38:MNH38"/>
    <mergeCell ref="MNJ38:MNK38"/>
    <mergeCell ref="MNN38:MNO38"/>
    <mergeCell ref="MNP38:MNQ38"/>
    <mergeCell ref="MNS38:MNT38"/>
    <mergeCell ref="MMM38:MMN38"/>
    <mergeCell ref="MMO38:MMP38"/>
    <mergeCell ref="MMR38:MMS38"/>
    <mergeCell ref="MMV38:MMW38"/>
    <mergeCell ref="MMX38:MMY38"/>
    <mergeCell ref="MNA38:MNB38"/>
    <mergeCell ref="MLU38:MLV38"/>
    <mergeCell ref="MLW38:MLX38"/>
    <mergeCell ref="MLZ38:MMA38"/>
    <mergeCell ref="MMD38:MME38"/>
    <mergeCell ref="MMF38:MMG38"/>
    <mergeCell ref="MMI38:MMJ38"/>
    <mergeCell ref="MLC38:MLD38"/>
    <mergeCell ref="MLE38:MLF38"/>
    <mergeCell ref="MLH38:MLI38"/>
    <mergeCell ref="MLL38:MLM38"/>
    <mergeCell ref="MLN38:MLO38"/>
    <mergeCell ref="MLQ38:MLR38"/>
    <mergeCell ref="MKK38:MKL38"/>
    <mergeCell ref="MKM38:MKN38"/>
    <mergeCell ref="MKP38:MKQ38"/>
    <mergeCell ref="MKT38:MKU38"/>
    <mergeCell ref="MKV38:MKW38"/>
    <mergeCell ref="MKY38:MKZ38"/>
    <mergeCell ref="MJS38:MJT38"/>
    <mergeCell ref="MJU38:MJV38"/>
    <mergeCell ref="MJX38:MJY38"/>
    <mergeCell ref="MKB38:MKC38"/>
    <mergeCell ref="MKD38:MKE38"/>
    <mergeCell ref="MKG38:MKH38"/>
    <mergeCell ref="MJA38:MJB38"/>
    <mergeCell ref="MJC38:MJD38"/>
    <mergeCell ref="MJF38:MJG38"/>
    <mergeCell ref="MJJ38:MJK38"/>
    <mergeCell ref="MJL38:MJM38"/>
    <mergeCell ref="MJO38:MJP38"/>
    <mergeCell ref="MII38:MIJ38"/>
    <mergeCell ref="MIK38:MIL38"/>
    <mergeCell ref="MIN38:MIO38"/>
    <mergeCell ref="MIR38:MIS38"/>
    <mergeCell ref="MIT38:MIU38"/>
    <mergeCell ref="MIW38:MIX38"/>
    <mergeCell ref="MHQ38:MHR38"/>
    <mergeCell ref="MHS38:MHT38"/>
    <mergeCell ref="MHV38:MHW38"/>
    <mergeCell ref="MHZ38:MIA38"/>
    <mergeCell ref="MIB38:MIC38"/>
    <mergeCell ref="MIE38:MIF38"/>
    <mergeCell ref="MGY38:MGZ38"/>
    <mergeCell ref="MHA38:MHB38"/>
    <mergeCell ref="MHD38:MHE38"/>
    <mergeCell ref="MHH38:MHI38"/>
    <mergeCell ref="MHJ38:MHK38"/>
    <mergeCell ref="MHM38:MHN38"/>
    <mergeCell ref="MGG38:MGH38"/>
    <mergeCell ref="MGI38:MGJ38"/>
    <mergeCell ref="MGL38:MGM38"/>
    <mergeCell ref="MGP38:MGQ38"/>
    <mergeCell ref="MGR38:MGS38"/>
    <mergeCell ref="MGU38:MGV38"/>
    <mergeCell ref="MFO38:MFP38"/>
    <mergeCell ref="MFQ38:MFR38"/>
    <mergeCell ref="MFT38:MFU38"/>
    <mergeCell ref="MFX38:MFY38"/>
    <mergeCell ref="MFZ38:MGA38"/>
    <mergeCell ref="MGC38:MGD38"/>
    <mergeCell ref="MEW38:MEX38"/>
    <mergeCell ref="MEY38:MEZ38"/>
    <mergeCell ref="MFB38:MFC38"/>
    <mergeCell ref="MFF38:MFG38"/>
    <mergeCell ref="MFH38:MFI38"/>
    <mergeCell ref="MFK38:MFL38"/>
    <mergeCell ref="MEE38:MEF38"/>
    <mergeCell ref="MEG38:MEH38"/>
    <mergeCell ref="MEJ38:MEK38"/>
    <mergeCell ref="MEN38:MEO38"/>
    <mergeCell ref="MEP38:MEQ38"/>
    <mergeCell ref="MES38:MET38"/>
    <mergeCell ref="MDM38:MDN38"/>
    <mergeCell ref="MDO38:MDP38"/>
    <mergeCell ref="MDR38:MDS38"/>
    <mergeCell ref="MDV38:MDW38"/>
    <mergeCell ref="MDX38:MDY38"/>
    <mergeCell ref="MEA38:MEB38"/>
    <mergeCell ref="MCU38:MCV38"/>
    <mergeCell ref="MCW38:MCX38"/>
    <mergeCell ref="MCZ38:MDA38"/>
    <mergeCell ref="MDD38:MDE38"/>
    <mergeCell ref="MDF38:MDG38"/>
    <mergeCell ref="MDI38:MDJ38"/>
    <mergeCell ref="MCC38:MCD38"/>
    <mergeCell ref="MCE38:MCF38"/>
    <mergeCell ref="MCH38:MCI38"/>
    <mergeCell ref="MCL38:MCM38"/>
    <mergeCell ref="MCN38:MCO38"/>
    <mergeCell ref="MCQ38:MCR38"/>
    <mergeCell ref="MBK38:MBL38"/>
    <mergeCell ref="MBM38:MBN38"/>
    <mergeCell ref="MBP38:MBQ38"/>
    <mergeCell ref="MBT38:MBU38"/>
    <mergeCell ref="MBV38:MBW38"/>
    <mergeCell ref="MBY38:MBZ38"/>
    <mergeCell ref="MAS38:MAT38"/>
    <mergeCell ref="MAU38:MAV38"/>
    <mergeCell ref="MAX38:MAY38"/>
    <mergeCell ref="MBB38:MBC38"/>
    <mergeCell ref="MBD38:MBE38"/>
    <mergeCell ref="MBG38:MBH38"/>
    <mergeCell ref="MAA38:MAB38"/>
    <mergeCell ref="MAC38:MAD38"/>
    <mergeCell ref="MAF38:MAG38"/>
    <mergeCell ref="MAJ38:MAK38"/>
    <mergeCell ref="MAL38:MAM38"/>
    <mergeCell ref="MAO38:MAP38"/>
    <mergeCell ref="LZI38:LZJ38"/>
    <mergeCell ref="LZK38:LZL38"/>
    <mergeCell ref="LZN38:LZO38"/>
    <mergeCell ref="LZR38:LZS38"/>
    <mergeCell ref="LZT38:LZU38"/>
    <mergeCell ref="LZW38:LZX38"/>
    <mergeCell ref="LYQ38:LYR38"/>
    <mergeCell ref="LYS38:LYT38"/>
    <mergeCell ref="LYV38:LYW38"/>
    <mergeCell ref="LYZ38:LZA38"/>
    <mergeCell ref="LZB38:LZC38"/>
    <mergeCell ref="LZE38:LZF38"/>
    <mergeCell ref="LXY38:LXZ38"/>
    <mergeCell ref="LYA38:LYB38"/>
    <mergeCell ref="LYD38:LYE38"/>
    <mergeCell ref="LYH38:LYI38"/>
    <mergeCell ref="LYJ38:LYK38"/>
    <mergeCell ref="LYM38:LYN38"/>
    <mergeCell ref="LXG38:LXH38"/>
    <mergeCell ref="LXI38:LXJ38"/>
    <mergeCell ref="LXL38:LXM38"/>
    <mergeCell ref="LXP38:LXQ38"/>
    <mergeCell ref="LXR38:LXS38"/>
    <mergeCell ref="LXU38:LXV38"/>
    <mergeCell ref="LWO38:LWP38"/>
    <mergeCell ref="LWQ38:LWR38"/>
    <mergeCell ref="LWT38:LWU38"/>
    <mergeCell ref="LWX38:LWY38"/>
    <mergeCell ref="LWZ38:LXA38"/>
    <mergeCell ref="LXC38:LXD38"/>
    <mergeCell ref="LVW38:LVX38"/>
    <mergeCell ref="LVY38:LVZ38"/>
    <mergeCell ref="LWB38:LWC38"/>
    <mergeCell ref="LWF38:LWG38"/>
    <mergeCell ref="LWH38:LWI38"/>
    <mergeCell ref="LWK38:LWL38"/>
    <mergeCell ref="LVE38:LVF38"/>
    <mergeCell ref="LVG38:LVH38"/>
    <mergeCell ref="LVJ38:LVK38"/>
    <mergeCell ref="LVN38:LVO38"/>
    <mergeCell ref="LVP38:LVQ38"/>
    <mergeCell ref="LVS38:LVT38"/>
    <mergeCell ref="LUM38:LUN38"/>
    <mergeCell ref="LUO38:LUP38"/>
    <mergeCell ref="LUR38:LUS38"/>
    <mergeCell ref="LUV38:LUW38"/>
    <mergeCell ref="LUX38:LUY38"/>
    <mergeCell ref="LVA38:LVB38"/>
    <mergeCell ref="LTU38:LTV38"/>
    <mergeCell ref="LTW38:LTX38"/>
    <mergeCell ref="LTZ38:LUA38"/>
    <mergeCell ref="LUD38:LUE38"/>
    <mergeCell ref="LUF38:LUG38"/>
    <mergeCell ref="LUI38:LUJ38"/>
    <mergeCell ref="LTC38:LTD38"/>
    <mergeCell ref="LTE38:LTF38"/>
    <mergeCell ref="LTH38:LTI38"/>
    <mergeCell ref="LTL38:LTM38"/>
    <mergeCell ref="LTN38:LTO38"/>
    <mergeCell ref="LTQ38:LTR38"/>
    <mergeCell ref="LSK38:LSL38"/>
    <mergeCell ref="LSM38:LSN38"/>
    <mergeCell ref="LSP38:LSQ38"/>
    <mergeCell ref="LST38:LSU38"/>
    <mergeCell ref="LSV38:LSW38"/>
    <mergeCell ref="LSY38:LSZ38"/>
    <mergeCell ref="LRS38:LRT38"/>
    <mergeCell ref="LRU38:LRV38"/>
    <mergeCell ref="LRX38:LRY38"/>
    <mergeCell ref="LSB38:LSC38"/>
    <mergeCell ref="LSD38:LSE38"/>
    <mergeCell ref="LSG38:LSH38"/>
    <mergeCell ref="LRA38:LRB38"/>
    <mergeCell ref="LRC38:LRD38"/>
    <mergeCell ref="LRF38:LRG38"/>
    <mergeCell ref="LRJ38:LRK38"/>
    <mergeCell ref="LRL38:LRM38"/>
    <mergeCell ref="LRO38:LRP38"/>
    <mergeCell ref="LQI38:LQJ38"/>
    <mergeCell ref="LQK38:LQL38"/>
    <mergeCell ref="LQN38:LQO38"/>
    <mergeCell ref="LQR38:LQS38"/>
    <mergeCell ref="LQT38:LQU38"/>
    <mergeCell ref="LQW38:LQX38"/>
    <mergeCell ref="LPQ38:LPR38"/>
    <mergeCell ref="LPS38:LPT38"/>
    <mergeCell ref="LPV38:LPW38"/>
    <mergeCell ref="LPZ38:LQA38"/>
    <mergeCell ref="LQB38:LQC38"/>
    <mergeCell ref="LQE38:LQF38"/>
    <mergeCell ref="LOY38:LOZ38"/>
    <mergeCell ref="LPA38:LPB38"/>
    <mergeCell ref="LPD38:LPE38"/>
    <mergeCell ref="LPH38:LPI38"/>
    <mergeCell ref="LPJ38:LPK38"/>
    <mergeCell ref="LPM38:LPN38"/>
    <mergeCell ref="LOG38:LOH38"/>
    <mergeCell ref="LOI38:LOJ38"/>
    <mergeCell ref="LOL38:LOM38"/>
    <mergeCell ref="LOP38:LOQ38"/>
    <mergeCell ref="LOR38:LOS38"/>
    <mergeCell ref="LOU38:LOV38"/>
    <mergeCell ref="LNO38:LNP38"/>
    <mergeCell ref="LNQ38:LNR38"/>
    <mergeCell ref="LNT38:LNU38"/>
    <mergeCell ref="LNX38:LNY38"/>
    <mergeCell ref="LNZ38:LOA38"/>
    <mergeCell ref="LOC38:LOD38"/>
    <mergeCell ref="LMW38:LMX38"/>
    <mergeCell ref="LMY38:LMZ38"/>
    <mergeCell ref="LNB38:LNC38"/>
    <mergeCell ref="LNF38:LNG38"/>
    <mergeCell ref="LNH38:LNI38"/>
    <mergeCell ref="LNK38:LNL38"/>
    <mergeCell ref="LME38:LMF38"/>
    <mergeCell ref="LMG38:LMH38"/>
    <mergeCell ref="LMJ38:LMK38"/>
    <mergeCell ref="LMN38:LMO38"/>
    <mergeCell ref="LMP38:LMQ38"/>
    <mergeCell ref="LMS38:LMT38"/>
    <mergeCell ref="LLM38:LLN38"/>
    <mergeCell ref="LLO38:LLP38"/>
    <mergeCell ref="LLR38:LLS38"/>
    <mergeCell ref="LLV38:LLW38"/>
    <mergeCell ref="LLX38:LLY38"/>
    <mergeCell ref="LMA38:LMB38"/>
    <mergeCell ref="LKU38:LKV38"/>
    <mergeCell ref="LKW38:LKX38"/>
    <mergeCell ref="LKZ38:LLA38"/>
    <mergeCell ref="LLD38:LLE38"/>
    <mergeCell ref="LLF38:LLG38"/>
    <mergeCell ref="LLI38:LLJ38"/>
    <mergeCell ref="LKC38:LKD38"/>
    <mergeCell ref="LKE38:LKF38"/>
    <mergeCell ref="LKH38:LKI38"/>
    <mergeCell ref="LKL38:LKM38"/>
    <mergeCell ref="LKN38:LKO38"/>
    <mergeCell ref="LKQ38:LKR38"/>
    <mergeCell ref="LJK38:LJL38"/>
    <mergeCell ref="LJM38:LJN38"/>
    <mergeCell ref="LJP38:LJQ38"/>
    <mergeCell ref="LJT38:LJU38"/>
    <mergeCell ref="LJV38:LJW38"/>
    <mergeCell ref="LJY38:LJZ38"/>
    <mergeCell ref="LIS38:LIT38"/>
    <mergeCell ref="LIU38:LIV38"/>
    <mergeCell ref="LIX38:LIY38"/>
    <mergeCell ref="LJB38:LJC38"/>
    <mergeCell ref="LJD38:LJE38"/>
    <mergeCell ref="LJG38:LJH38"/>
    <mergeCell ref="LIA38:LIB38"/>
    <mergeCell ref="LIC38:LID38"/>
    <mergeCell ref="LIF38:LIG38"/>
    <mergeCell ref="LIJ38:LIK38"/>
    <mergeCell ref="LIL38:LIM38"/>
    <mergeCell ref="LIO38:LIP38"/>
    <mergeCell ref="LHI38:LHJ38"/>
    <mergeCell ref="LHK38:LHL38"/>
    <mergeCell ref="LHN38:LHO38"/>
    <mergeCell ref="LHR38:LHS38"/>
    <mergeCell ref="LHT38:LHU38"/>
    <mergeCell ref="LHW38:LHX38"/>
    <mergeCell ref="LGQ38:LGR38"/>
    <mergeCell ref="LGS38:LGT38"/>
    <mergeCell ref="LGV38:LGW38"/>
    <mergeCell ref="LGZ38:LHA38"/>
    <mergeCell ref="LHB38:LHC38"/>
    <mergeCell ref="LHE38:LHF38"/>
    <mergeCell ref="LFY38:LFZ38"/>
    <mergeCell ref="LGA38:LGB38"/>
    <mergeCell ref="LGD38:LGE38"/>
    <mergeCell ref="LGH38:LGI38"/>
    <mergeCell ref="LGJ38:LGK38"/>
    <mergeCell ref="LGM38:LGN38"/>
    <mergeCell ref="LFG38:LFH38"/>
    <mergeCell ref="LFI38:LFJ38"/>
    <mergeCell ref="LFL38:LFM38"/>
    <mergeCell ref="LFP38:LFQ38"/>
    <mergeCell ref="LFR38:LFS38"/>
    <mergeCell ref="LFU38:LFV38"/>
    <mergeCell ref="LEO38:LEP38"/>
    <mergeCell ref="LEQ38:LER38"/>
    <mergeCell ref="LET38:LEU38"/>
    <mergeCell ref="LEX38:LEY38"/>
    <mergeCell ref="LEZ38:LFA38"/>
    <mergeCell ref="LFC38:LFD38"/>
    <mergeCell ref="LDW38:LDX38"/>
    <mergeCell ref="LDY38:LDZ38"/>
    <mergeCell ref="LEB38:LEC38"/>
    <mergeCell ref="LEF38:LEG38"/>
    <mergeCell ref="LEH38:LEI38"/>
    <mergeCell ref="LEK38:LEL38"/>
    <mergeCell ref="LDE38:LDF38"/>
    <mergeCell ref="LDG38:LDH38"/>
    <mergeCell ref="LDJ38:LDK38"/>
    <mergeCell ref="LDN38:LDO38"/>
    <mergeCell ref="LDP38:LDQ38"/>
    <mergeCell ref="LDS38:LDT38"/>
    <mergeCell ref="LCM38:LCN38"/>
    <mergeCell ref="LCO38:LCP38"/>
    <mergeCell ref="LCR38:LCS38"/>
    <mergeCell ref="LCV38:LCW38"/>
    <mergeCell ref="LCX38:LCY38"/>
    <mergeCell ref="LDA38:LDB38"/>
    <mergeCell ref="LBU38:LBV38"/>
    <mergeCell ref="LBW38:LBX38"/>
    <mergeCell ref="LBZ38:LCA38"/>
    <mergeCell ref="LCD38:LCE38"/>
    <mergeCell ref="LCF38:LCG38"/>
    <mergeCell ref="LCI38:LCJ38"/>
    <mergeCell ref="LBC38:LBD38"/>
    <mergeCell ref="LBE38:LBF38"/>
    <mergeCell ref="LBH38:LBI38"/>
    <mergeCell ref="LBL38:LBM38"/>
    <mergeCell ref="LBN38:LBO38"/>
    <mergeCell ref="LBQ38:LBR38"/>
    <mergeCell ref="LAK38:LAL38"/>
    <mergeCell ref="LAM38:LAN38"/>
    <mergeCell ref="LAP38:LAQ38"/>
    <mergeCell ref="LAT38:LAU38"/>
    <mergeCell ref="LAV38:LAW38"/>
    <mergeCell ref="LAY38:LAZ38"/>
    <mergeCell ref="KZS38:KZT38"/>
    <mergeCell ref="KZU38:KZV38"/>
    <mergeCell ref="KZX38:KZY38"/>
    <mergeCell ref="LAB38:LAC38"/>
    <mergeCell ref="LAD38:LAE38"/>
    <mergeCell ref="LAG38:LAH38"/>
    <mergeCell ref="KZA38:KZB38"/>
    <mergeCell ref="KZC38:KZD38"/>
    <mergeCell ref="KZF38:KZG38"/>
    <mergeCell ref="KZJ38:KZK38"/>
    <mergeCell ref="KZL38:KZM38"/>
    <mergeCell ref="KZO38:KZP38"/>
    <mergeCell ref="KYI38:KYJ38"/>
    <mergeCell ref="KYK38:KYL38"/>
    <mergeCell ref="KYN38:KYO38"/>
    <mergeCell ref="KYR38:KYS38"/>
    <mergeCell ref="KYT38:KYU38"/>
    <mergeCell ref="KYW38:KYX38"/>
    <mergeCell ref="KXQ38:KXR38"/>
    <mergeCell ref="KXS38:KXT38"/>
    <mergeCell ref="KXV38:KXW38"/>
    <mergeCell ref="KXZ38:KYA38"/>
    <mergeCell ref="KYB38:KYC38"/>
    <mergeCell ref="KYE38:KYF38"/>
    <mergeCell ref="KWY38:KWZ38"/>
    <mergeCell ref="KXA38:KXB38"/>
    <mergeCell ref="KXD38:KXE38"/>
    <mergeCell ref="KXH38:KXI38"/>
    <mergeCell ref="KXJ38:KXK38"/>
    <mergeCell ref="KXM38:KXN38"/>
    <mergeCell ref="KWG38:KWH38"/>
    <mergeCell ref="KWI38:KWJ38"/>
    <mergeCell ref="KWL38:KWM38"/>
    <mergeCell ref="KWP38:KWQ38"/>
    <mergeCell ref="KWR38:KWS38"/>
    <mergeCell ref="KWU38:KWV38"/>
    <mergeCell ref="KVO38:KVP38"/>
    <mergeCell ref="KVQ38:KVR38"/>
    <mergeCell ref="KVT38:KVU38"/>
    <mergeCell ref="KVX38:KVY38"/>
    <mergeCell ref="KVZ38:KWA38"/>
    <mergeCell ref="KWC38:KWD38"/>
    <mergeCell ref="KUW38:KUX38"/>
    <mergeCell ref="KUY38:KUZ38"/>
    <mergeCell ref="KVB38:KVC38"/>
    <mergeCell ref="KVF38:KVG38"/>
    <mergeCell ref="KVH38:KVI38"/>
    <mergeCell ref="KVK38:KVL38"/>
    <mergeCell ref="KUE38:KUF38"/>
    <mergeCell ref="KUG38:KUH38"/>
    <mergeCell ref="KUJ38:KUK38"/>
    <mergeCell ref="KUN38:KUO38"/>
    <mergeCell ref="KUP38:KUQ38"/>
    <mergeCell ref="KUS38:KUT38"/>
    <mergeCell ref="KTM38:KTN38"/>
    <mergeCell ref="KTO38:KTP38"/>
    <mergeCell ref="KTR38:KTS38"/>
    <mergeCell ref="KTV38:KTW38"/>
    <mergeCell ref="KTX38:KTY38"/>
    <mergeCell ref="KUA38:KUB38"/>
    <mergeCell ref="KSU38:KSV38"/>
    <mergeCell ref="KSW38:KSX38"/>
    <mergeCell ref="KSZ38:KTA38"/>
    <mergeCell ref="KTD38:KTE38"/>
    <mergeCell ref="KTF38:KTG38"/>
    <mergeCell ref="KTI38:KTJ38"/>
    <mergeCell ref="KSC38:KSD38"/>
    <mergeCell ref="KSE38:KSF38"/>
    <mergeCell ref="KSH38:KSI38"/>
    <mergeCell ref="KSL38:KSM38"/>
    <mergeCell ref="KSN38:KSO38"/>
    <mergeCell ref="KSQ38:KSR38"/>
    <mergeCell ref="KRK38:KRL38"/>
    <mergeCell ref="KRM38:KRN38"/>
    <mergeCell ref="KRP38:KRQ38"/>
    <mergeCell ref="KRT38:KRU38"/>
    <mergeCell ref="KRV38:KRW38"/>
    <mergeCell ref="KRY38:KRZ38"/>
    <mergeCell ref="KQS38:KQT38"/>
    <mergeCell ref="KQU38:KQV38"/>
    <mergeCell ref="KQX38:KQY38"/>
    <mergeCell ref="KRB38:KRC38"/>
    <mergeCell ref="KRD38:KRE38"/>
    <mergeCell ref="KRG38:KRH38"/>
    <mergeCell ref="KQA38:KQB38"/>
    <mergeCell ref="KQC38:KQD38"/>
    <mergeCell ref="KQF38:KQG38"/>
    <mergeCell ref="KQJ38:KQK38"/>
    <mergeCell ref="KQL38:KQM38"/>
    <mergeCell ref="KQO38:KQP38"/>
    <mergeCell ref="KPI38:KPJ38"/>
    <mergeCell ref="KPK38:KPL38"/>
    <mergeCell ref="KPN38:KPO38"/>
    <mergeCell ref="KPR38:KPS38"/>
    <mergeCell ref="KPT38:KPU38"/>
    <mergeCell ref="KPW38:KPX38"/>
    <mergeCell ref="KOQ38:KOR38"/>
    <mergeCell ref="KOS38:KOT38"/>
    <mergeCell ref="KOV38:KOW38"/>
    <mergeCell ref="KOZ38:KPA38"/>
    <mergeCell ref="KPB38:KPC38"/>
    <mergeCell ref="KPE38:KPF38"/>
    <mergeCell ref="KNY38:KNZ38"/>
    <mergeCell ref="KOA38:KOB38"/>
    <mergeCell ref="KOD38:KOE38"/>
    <mergeCell ref="KOH38:KOI38"/>
    <mergeCell ref="KOJ38:KOK38"/>
    <mergeCell ref="KOM38:KON38"/>
    <mergeCell ref="KNG38:KNH38"/>
    <mergeCell ref="KNI38:KNJ38"/>
    <mergeCell ref="KNL38:KNM38"/>
    <mergeCell ref="KNP38:KNQ38"/>
    <mergeCell ref="KNR38:KNS38"/>
    <mergeCell ref="KNU38:KNV38"/>
    <mergeCell ref="KMO38:KMP38"/>
    <mergeCell ref="KMQ38:KMR38"/>
    <mergeCell ref="KMT38:KMU38"/>
    <mergeCell ref="KMX38:KMY38"/>
    <mergeCell ref="KMZ38:KNA38"/>
    <mergeCell ref="KNC38:KND38"/>
    <mergeCell ref="KLW38:KLX38"/>
    <mergeCell ref="KLY38:KLZ38"/>
    <mergeCell ref="KMB38:KMC38"/>
    <mergeCell ref="KMF38:KMG38"/>
    <mergeCell ref="KMH38:KMI38"/>
    <mergeCell ref="KMK38:KML38"/>
    <mergeCell ref="KLE38:KLF38"/>
    <mergeCell ref="KLG38:KLH38"/>
    <mergeCell ref="KLJ38:KLK38"/>
    <mergeCell ref="KLN38:KLO38"/>
    <mergeCell ref="KLP38:KLQ38"/>
    <mergeCell ref="KLS38:KLT38"/>
    <mergeCell ref="KKM38:KKN38"/>
    <mergeCell ref="KKO38:KKP38"/>
    <mergeCell ref="KKR38:KKS38"/>
    <mergeCell ref="KKV38:KKW38"/>
    <mergeCell ref="KKX38:KKY38"/>
    <mergeCell ref="KLA38:KLB38"/>
    <mergeCell ref="KJU38:KJV38"/>
    <mergeCell ref="KJW38:KJX38"/>
    <mergeCell ref="KJZ38:KKA38"/>
    <mergeCell ref="KKD38:KKE38"/>
    <mergeCell ref="KKF38:KKG38"/>
    <mergeCell ref="KKI38:KKJ38"/>
    <mergeCell ref="KJC38:KJD38"/>
    <mergeCell ref="KJE38:KJF38"/>
    <mergeCell ref="KJH38:KJI38"/>
    <mergeCell ref="KJL38:KJM38"/>
    <mergeCell ref="KJN38:KJO38"/>
    <mergeCell ref="KJQ38:KJR38"/>
    <mergeCell ref="KIK38:KIL38"/>
    <mergeCell ref="KIM38:KIN38"/>
    <mergeCell ref="KIP38:KIQ38"/>
    <mergeCell ref="KIT38:KIU38"/>
    <mergeCell ref="KIV38:KIW38"/>
    <mergeCell ref="KIY38:KIZ38"/>
    <mergeCell ref="KHS38:KHT38"/>
    <mergeCell ref="KHU38:KHV38"/>
    <mergeCell ref="KHX38:KHY38"/>
    <mergeCell ref="KIB38:KIC38"/>
    <mergeCell ref="KID38:KIE38"/>
    <mergeCell ref="KIG38:KIH38"/>
    <mergeCell ref="KHA38:KHB38"/>
    <mergeCell ref="KHC38:KHD38"/>
    <mergeCell ref="KHF38:KHG38"/>
    <mergeCell ref="KHJ38:KHK38"/>
    <mergeCell ref="KHL38:KHM38"/>
    <mergeCell ref="KHO38:KHP38"/>
    <mergeCell ref="KGI38:KGJ38"/>
    <mergeCell ref="KGK38:KGL38"/>
    <mergeCell ref="KGN38:KGO38"/>
    <mergeCell ref="KGR38:KGS38"/>
    <mergeCell ref="KGT38:KGU38"/>
    <mergeCell ref="KGW38:KGX38"/>
    <mergeCell ref="KFQ38:KFR38"/>
    <mergeCell ref="KFS38:KFT38"/>
    <mergeCell ref="KFV38:KFW38"/>
    <mergeCell ref="KFZ38:KGA38"/>
    <mergeCell ref="KGB38:KGC38"/>
    <mergeCell ref="KGE38:KGF38"/>
    <mergeCell ref="KEY38:KEZ38"/>
    <mergeCell ref="KFA38:KFB38"/>
    <mergeCell ref="KFD38:KFE38"/>
    <mergeCell ref="KFH38:KFI38"/>
    <mergeCell ref="KFJ38:KFK38"/>
    <mergeCell ref="KFM38:KFN38"/>
    <mergeCell ref="KEG38:KEH38"/>
    <mergeCell ref="KEI38:KEJ38"/>
    <mergeCell ref="KEL38:KEM38"/>
    <mergeCell ref="KEP38:KEQ38"/>
    <mergeCell ref="KER38:KES38"/>
    <mergeCell ref="KEU38:KEV38"/>
    <mergeCell ref="KDO38:KDP38"/>
    <mergeCell ref="KDQ38:KDR38"/>
    <mergeCell ref="KDT38:KDU38"/>
    <mergeCell ref="KDX38:KDY38"/>
    <mergeCell ref="KDZ38:KEA38"/>
    <mergeCell ref="KEC38:KED38"/>
    <mergeCell ref="KCW38:KCX38"/>
    <mergeCell ref="KCY38:KCZ38"/>
    <mergeCell ref="KDB38:KDC38"/>
    <mergeCell ref="KDF38:KDG38"/>
    <mergeCell ref="KDH38:KDI38"/>
    <mergeCell ref="KDK38:KDL38"/>
    <mergeCell ref="KCE38:KCF38"/>
    <mergeCell ref="KCG38:KCH38"/>
    <mergeCell ref="KCJ38:KCK38"/>
    <mergeCell ref="KCN38:KCO38"/>
    <mergeCell ref="KCP38:KCQ38"/>
    <mergeCell ref="KCS38:KCT38"/>
    <mergeCell ref="KBM38:KBN38"/>
    <mergeCell ref="KBO38:KBP38"/>
    <mergeCell ref="KBR38:KBS38"/>
    <mergeCell ref="KBV38:KBW38"/>
    <mergeCell ref="KBX38:KBY38"/>
    <mergeCell ref="KCA38:KCB38"/>
    <mergeCell ref="KAU38:KAV38"/>
    <mergeCell ref="KAW38:KAX38"/>
    <mergeCell ref="KAZ38:KBA38"/>
    <mergeCell ref="KBD38:KBE38"/>
    <mergeCell ref="KBF38:KBG38"/>
    <mergeCell ref="KBI38:KBJ38"/>
    <mergeCell ref="KAC38:KAD38"/>
    <mergeCell ref="KAE38:KAF38"/>
    <mergeCell ref="KAH38:KAI38"/>
    <mergeCell ref="KAL38:KAM38"/>
    <mergeCell ref="KAN38:KAO38"/>
    <mergeCell ref="KAQ38:KAR38"/>
    <mergeCell ref="JZK38:JZL38"/>
    <mergeCell ref="JZM38:JZN38"/>
    <mergeCell ref="JZP38:JZQ38"/>
    <mergeCell ref="JZT38:JZU38"/>
    <mergeCell ref="JZV38:JZW38"/>
    <mergeCell ref="JZY38:JZZ38"/>
    <mergeCell ref="JYS38:JYT38"/>
    <mergeCell ref="JYU38:JYV38"/>
    <mergeCell ref="JYX38:JYY38"/>
    <mergeCell ref="JZB38:JZC38"/>
    <mergeCell ref="JZD38:JZE38"/>
    <mergeCell ref="JZG38:JZH38"/>
    <mergeCell ref="JYA38:JYB38"/>
    <mergeCell ref="JYC38:JYD38"/>
    <mergeCell ref="JYF38:JYG38"/>
    <mergeCell ref="JYJ38:JYK38"/>
    <mergeCell ref="JYL38:JYM38"/>
    <mergeCell ref="JYO38:JYP38"/>
    <mergeCell ref="JXI38:JXJ38"/>
    <mergeCell ref="JXK38:JXL38"/>
    <mergeCell ref="JXN38:JXO38"/>
    <mergeCell ref="JXR38:JXS38"/>
    <mergeCell ref="JXT38:JXU38"/>
    <mergeCell ref="JXW38:JXX38"/>
    <mergeCell ref="JWQ38:JWR38"/>
    <mergeCell ref="JWS38:JWT38"/>
    <mergeCell ref="JWV38:JWW38"/>
    <mergeCell ref="JWZ38:JXA38"/>
    <mergeCell ref="JXB38:JXC38"/>
    <mergeCell ref="JXE38:JXF38"/>
    <mergeCell ref="JVY38:JVZ38"/>
    <mergeCell ref="JWA38:JWB38"/>
    <mergeCell ref="JWD38:JWE38"/>
    <mergeCell ref="JWH38:JWI38"/>
    <mergeCell ref="JWJ38:JWK38"/>
    <mergeCell ref="JWM38:JWN38"/>
    <mergeCell ref="JVG38:JVH38"/>
    <mergeCell ref="JVI38:JVJ38"/>
    <mergeCell ref="JVL38:JVM38"/>
    <mergeCell ref="JVP38:JVQ38"/>
    <mergeCell ref="JVR38:JVS38"/>
    <mergeCell ref="JVU38:JVV38"/>
    <mergeCell ref="JUO38:JUP38"/>
    <mergeCell ref="JUQ38:JUR38"/>
    <mergeCell ref="JUT38:JUU38"/>
    <mergeCell ref="JUX38:JUY38"/>
    <mergeCell ref="JUZ38:JVA38"/>
    <mergeCell ref="JVC38:JVD38"/>
    <mergeCell ref="JTW38:JTX38"/>
    <mergeCell ref="JTY38:JTZ38"/>
    <mergeCell ref="JUB38:JUC38"/>
    <mergeCell ref="JUF38:JUG38"/>
    <mergeCell ref="JUH38:JUI38"/>
    <mergeCell ref="JUK38:JUL38"/>
    <mergeCell ref="JTE38:JTF38"/>
    <mergeCell ref="JTG38:JTH38"/>
    <mergeCell ref="JTJ38:JTK38"/>
    <mergeCell ref="JTN38:JTO38"/>
    <mergeCell ref="JTP38:JTQ38"/>
    <mergeCell ref="JTS38:JTT38"/>
    <mergeCell ref="JSM38:JSN38"/>
    <mergeCell ref="JSO38:JSP38"/>
    <mergeCell ref="JSR38:JSS38"/>
    <mergeCell ref="JSV38:JSW38"/>
    <mergeCell ref="JSX38:JSY38"/>
    <mergeCell ref="JTA38:JTB38"/>
    <mergeCell ref="JRU38:JRV38"/>
    <mergeCell ref="JRW38:JRX38"/>
    <mergeCell ref="JRZ38:JSA38"/>
    <mergeCell ref="JSD38:JSE38"/>
    <mergeCell ref="JSF38:JSG38"/>
    <mergeCell ref="JSI38:JSJ38"/>
    <mergeCell ref="JRC38:JRD38"/>
    <mergeCell ref="JRE38:JRF38"/>
    <mergeCell ref="JRH38:JRI38"/>
    <mergeCell ref="JRL38:JRM38"/>
    <mergeCell ref="JRN38:JRO38"/>
    <mergeCell ref="JRQ38:JRR38"/>
    <mergeCell ref="JQK38:JQL38"/>
    <mergeCell ref="JQM38:JQN38"/>
    <mergeCell ref="JQP38:JQQ38"/>
    <mergeCell ref="JQT38:JQU38"/>
    <mergeCell ref="JQV38:JQW38"/>
    <mergeCell ref="JQY38:JQZ38"/>
    <mergeCell ref="JPS38:JPT38"/>
    <mergeCell ref="JPU38:JPV38"/>
    <mergeCell ref="JPX38:JPY38"/>
    <mergeCell ref="JQB38:JQC38"/>
    <mergeCell ref="JQD38:JQE38"/>
    <mergeCell ref="JQG38:JQH38"/>
    <mergeCell ref="JPA38:JPB38"/>
    <mergeCell ref="JPC38:JPD38"/>
    <mergeCell ref="JPF38:JPG38"/>
    <mergeCell ref="JPJ38:JPK38"/>
    <mergeCell ref="JPL38:JPM38"/>
    <mergeCell ref="JPO38:JPP38"/>
    <mergeCell ref="JOI38:JOJ38"/>
    <mergeCell ref="JOK38:JOL38"/>
    <mergeCell ref="JON38:JOO38"/>
    <mergeCell ref="JOR38:JOS38"/>
    <mergeCell ref="JOT38:JOU38"/>
    <mergeCell ref="JOW38:JOX38"/>
    <mergeCell ref="JNQ38:JNR38"/>
    <mergeCell ref="JNS38:JNT38"/>
    <mergeCell ref="JNV38:JNW38"/>
    <mergeCell ref="JNZ38:JOA38"/>
    <mergeCell ref="JOB38:JOC38"/>
    <mergeCell ref="JOE38:JOF38"/>
    <mergeCell ref="JMY38:JMZ38"/>
    <mergeCell ref="JNA38:JNB38"/>
    <mergeCell ref="JND38:JNE38"/>
    <mergeCell ref="JNH38:JNI38"/>
    <mergeCell ref="JNJ38:JNK38"/>
    <mergeCell ref="JNM38:JNN38"/>
    <mergeCell ref="JMG38:JMH38"/>
    <mergeCell ref="JMI38:JMJ38"/>
    <mergeCell ref="JML38:JMM38"/>
    <mergeCell ref="JMP38:JMQ38"/>
    <mergeCell ref="JMR38:JMS38"/>
    <mergeCell ref="JMU38:JMV38"/>
    <mergeCell ref="JLO38:JLP38"/>
    <mergeCell ref="JLQ38:JLR38"/>
    <mergeCell ref="JLT38:JLU38"/>
    <mergeCell ref="JLX38:JLY38"/>
    <mergeCell ref="JLZ38:JMA38"/>
    <mergeCell ref="JMC38:JMD38"/>
    <mergeCell ref="JKW38:JKX38"/>
    <mergeCell ref="JKY38:JKZ38"/>
    <mergeCell ref="JLB38:JLC38"/>
    <mergeCell ref="JLF38:JLG38"/>
    <mergeCell ref="JLH38:JLI38"/>
    <mergeCell ref="JLK38:JLL38"/>
    <mergeCell ref="JKE38:JKF38"/>
    <mergeCell ref="JKG38:JKH38"/>
    <mergeCell ref="JKJ38:JKK38"/>
    <mergeCell ref="JKN38:JKO38"/>
    <mergeCell ref="JKP38:JKQ38"/>
    <mergeCell ref="JKS38:JKT38"/>
    <mergeCell ref="JJM38:JJN38"/>
    <mergeCell ref="JJO38:JJP38"/>
    <mergeCell ref="JJR38:JJS38"/>
    <mergeCell ref="JJV38:JJW38"/>
    <mergeCell ref="JJX38:JJY38"/>
    <mergeCell ref="JKA38:JKB38"/>
    <mergeCell ref="JIU38:JIV38"/>
    <mergeCell ref="JIW38:JIX38"/>
    <mergeCell ref="JIZ38:JJA38"/>
    <mergeCell ref="JJD38:JJE38"/>
    <mergeCell ref="JJF38:JJG38"/>
    <mergeCell ref="JJI38:JJJ38"/>
    <mergeCell ref="JIC38:JID38"/>
    <mergeCell ref="JIE38:JIF38"/>
    <mergeCell ref="JIH38:JII38"/>
    <mergeCell ref="JIL38:JIM38"/>
    <mergeCell ref="JIN38:JIO38"/>
    <mergeCell ref="JIQ38:JIR38"/>
    <mergeCell ref="JHK38:JHL38"/>
    <mergeCell ref="JHM38:JHN38"/>
    <mergeCell ref="JHP38:JHQ38"/>
    <mergeCell ref="JHT38:JHU38"/>
    <mergeCell ref="JHV38:JHW38"/>
    <mergeCell ref="JHY38:JHZ38"/>
    <mergeCell ref="JGS38:JGT38"/>
    <mergeCell ref="JGU38:JGV38"/>
    <mergeCell ref="JGX38:JGY38"/>
    <mergeCell ref="JHB38:JHC38"/>
    <mergeCell ref="JHD38:JHE38"/>
    <mergeCell ref="JHG38:JHH38"/>
    <mergeCell ref="JGA38:JGB38"/>
    <mergeCell ref="JGC38:JGD38"/>
    <mergeCell ref="JGF38:JGG38"/>
    <mergeCell ref="JGJ38:JGK38"/>
    <mergeCell ref="JGL38:JGM38"/>
    <mergeCell ref="JGO38:JGP38"/>
    <mergeCell ref="JFI38:JFJ38"/>
    <mergeCell ref="JFK38:JFL38"/>
    <mergeCell ref="JFN38:JFO38"/>
    <mergeCell ref="JFR38:JFS38"/>
    <mergeCell ref="JFT38:JFU38"/>
    <mergeCell ref="JFW38:JFX38"/>
    <mergeCell ref="JEQ38:JER38"/>
    <mergeCell ref="JES38:JET38"/>
    <mergeCell ref="JEV38:JEW38"/>
    <mergeCell ref="JEZ38:JFA38"/>
    <mergeCell ref="JFB38:JFC38"/>
    <mergeCell ref="JFE38:JFF38"/>
    <mergeCell ref="JDY38:JDZ38"/>
    <mergeCell ref="JEA38:JEB38"/>
    <mergeCell ref="JED38:JEE38"/>
    <mergeCell ref="JEH38:JEI38"/>
    <mergeCell ref="JEJ38:JEK38"/>
    <mergeCell ref="JEM38:JEN38"/>
    <mergeCell ref="JDG38:JDH38"/>
    <mergeCell ref="JDI38:JDJ38"/>
    <mergeCell ref="JDL38:JDM38"/>
    <mergeCell ref="JDP38:JDQ38"/>
    <mergeCell ref="JDR38:JDS38"/>
    <mergeCell ref="JDU38:JDV38"/>
    <mergeCell ref="JCO38:JCP38"/>
    <mergeCell ref="JCQ38:JCR38"/>
    <mergeCell ref="JCT38:JCU38"/>
    <mergeCell ref="JCX38:JCY38"/>
    <mergeCell ref="JCZ38:JDA38"/>
    <mergeCell ref="JDC38:JDD38"/>
    <mergeCell ref="JBW38:JBX38"/>
    <mergeCell ref="JBY38:JBZ38"/>
    <mergeCell ref="JCB38:JCC38"/>
    <mergeCell ref="JCF38:JCG38"/>
    <mergeCell ref="JCH38:JCI38"/>
    <mergeCell ref="JCK38:JCL38"/>
    <mergeCell ref="JBE38:JBF38"/>
    <mergeCell ref="JBG38:JBH38"/>
    <mergeCell ref="JBJ38:JBK38"/>
    <mergeCell ref="JBN38:JBO38"/>
    <mergeCell ref="JBP38:JBQ38"/>
    <mergeCell ref="JBS38:JBT38"/>
    <mergeCell ref="JAM38:JAN38"/>
    <mergeCell ref="JAO38:JAP38"/>
    <mergeCell ref="JAR38:JAS38"/>
    <mergeCell ref="JAV38:JAW38"/>
    <mergeCell ref="JAX38:JAY38"/>
    <mergeCell ref="JBA38:JBB38"/>
    <mergeCell ref="IZU38:IZV38"/>
    <mergeCell ref="IZW38:IZX38"/>
    <mergeCell ref="IZZ38:JAA38"/>
    <mergeCell ref="JAD38:JAE38"/>
    <mergeCell ref="JAF38:JAG38"/>
    <mergeCell ref="JAI38:JAJ38"/>
    <mergeCell ref="IZC38:IZD38"/>
    <mergeCell ref="IZE38:IZF38"/>
    <mergeCell ref="IZH38:IZI38"/>
    <mergeCell ref="IZL38:IZM38"/>
    <mergeCell ref="IZN38:IZO38"/>
    <mergeCell ref="IZQ38:IZR38"/>
    <mergeCell ref="IYK38:IYL38"/>
    <mergeCell ref="IYM38:IYN38"/>
    <mergeCell ref="IYP38:IYQ38"/>
    <mergeCell ref="IYT38:IYU38"/>
    <mergeCell ref="IYV38:IYW38"/>
    <mergeCell ref="IYY38:IYZ38"/>
    <mergeCell ref="IXS38:IXT38"/>
    <mergeCell ref="IXU38:IXV38"/>
    <mergeCell ref="IXX38:IXY38"/>
    <mergeCell ref="IYB38:IYC38"/>
    <mergeCell ref="IYD38:IYE38"/>
    <mergeCell ref="IYG38:IYH38"/>
    <mergeCell ref="IXA38:IXB38"/>
    <mergeCell ref="IXC38:IXD38"/>
    <mergeCell ref="IXF38:IXG38"/>
    <mergeCell ref="IXJ38:IXK38"/>
    <mergeCell ref="IXL38:IXM38"/>
    <mergeCell ref="IXO38:IXP38"/>
    <mergeCell ref="IWI38:IWJ38"/>
    <mergeCell ref="IWK38:IWL38"/>
    <mergeCell ref="IWN38:IWO38"/>
    <mergeCell ref="IWR38:IWS38"/>
    <mergeCell ref="IWT38:IWU38"/>
    <mergeCell ref="IWW38:IWX38"/>
    <mergeCell ref="IVQ38:IVR38"/>
    <mergeCell ref="IVS38:IVT38"/>
    <mergeCell ref="IVV38:IVW38"/>
    <mergeCell ref="IVZ38:IWA38"/>
    <mergeCell ref="IWB38:IWC38"/>
    <mergeCell ref="IWE38:IWF38"/>
    <mergeCell ref="IUY38:IUZ38"/>
    <mergeCell ref="IVA38:IVB38"/>
    <mergeCell ref="IVD38:IVE38"/>
    <mergeCell ref="IVH38:IVI38"/>
    <mergeCell ref="IVJ38:IVK38"/>
    <mergeCell ref="IVM38:IVN38"/>
    <mergeCell ref="IUG38:IUH38"/>
    <mergeCell ref="IUI38:IUJ38"/>
    <mergeCell ref="IUL38:IUM38"/>
    <mergeCell ref="IUP38:IUQ38"/>
    <mergeCell ref="IUR38:IUS38"/>
    <mergeCell ref="IUU38:IUV38"/>
    <mergeCell ref="ITO38:ITP38"/>
    <mergeCell ref="ITQ38:ITR38"/>
    <mergeCell ref="ITT38:ITU38"/>
    <mergeCell ref="ITX38:ITY38"/>
    <mergeCell ref="ITZ38:IUA38"/>
    <mergeCell ref="IUC38:IUD38"/>
    <mergeCell ref="ISW38:ISX38"/>
    <mergeCell ref="ISY38:ISZ38"/>
    <mergeCell ref="ITB38:ITC38"/>
    <mergeCell ref="ITF38:ITG38"/>
    <mergeCell ref="ITH38:ITI38"/>
    <mergeCell ref="ITK38:ITL38"/>
    <mergeCell ref="ISE38:ISF38"/>
    <mergeCell ref="ISG38:ISH38"/>
    <mergeCell ref="ISJ38:ISK38"/>
    <mergeCell ref="ISN38:ISO38"/>
    <mergeCell ref="ISP38:ISQ38"/>
    <mergeCell ref="ISS38:IST38"/>
    <mergeCell ref="IRM38:IRN38"/>
    <mergeCell ref="IRO38:IRP38"/>
    <mergeCell ref="IRR38:IRS38"/>
    <mergeCell ref="IRV38:IRW38"/>
    <mergeCell ref="IRX38:IRY38"/>
    <mergeCell ref="ISA38:ISB38"/>
    <mergeCell ref="IQU38:IQV38"/>
    <mergeCell ref="IQW38:IQX38"/>
    <mergeCell ref="IQZ38:IRA38"/>
    <mergeCell ref="IRD38:IRE38"/>
    <mergeCell ref="IRF38:IRG38"/>
    <mergeCell ref="IRI38:IRJ38"/>
    <mergeCell ref="IQC38:IQD38"/>
    <mergeCell ref="IQE38:IQF38"/>
    <mergeCell ref="IQH38:IQI38"/>
    <mergeCell ref="IQL38:IQM38"/>
    <mergeCell ref="IQN38:IQO38"/>
    <mergeCell ref="IQQ38:IQR38"/>
    <mergeCell ref="IPK38:IPL38"/>
    <mergeCell ref="IPM38:IPN38"/>
    <mergeCell ref="IPP38:IPQ38"/>
    <mergeCell ref="IPT38:IPU38"/>
    <mergeCell ref="IPV38:IPW38"/>
    <mergeCell ref="IPY38:IPZ38"/>
    <mergeCell ref="IOS38:IOT38"/>
    <mergeCell ref="IOU38:IOV38"/>
    <mergeCell ref="IOX38:IOY38"/>
    <mergeCell ref="IPB38:IPC38"/>
    <mergeCell ref="IPD38:IPE38"/>
    <mergeCell ref="IPG38:IPH38"/>
    <mergeCell ref="IOA38:IOB38"/>
    <mergeCell ref="IOC38:IOD38"/>
    <mergeCell ref="IOF38:IOG38"/>
    <mergeCell ref="IOJ38:IOK38"/>
    <mergeCell ref="IOL38:IOM38"/>
    <mergeCell ref="IOO38:IOP38"/>
    <mergeCell ref="INI38:INJ38"/>
    <mergeCell ref="INK38:INL38"/>
    <mergeCell ref="INN38:INO38"/>
    <mergeCell ref="INR38:INS38"/>
    <mergeCell ref="INT38:INU38"/>
    <mergeCell ref="INW38:INX38"/>
    <mergeCell ref="IMQ38:IMR38"/>
    <mergeCell ref="IMS38:IMT38"/>
    <mergeCell ref="IMV38:IMW38"/>
    <mergeCell ref="IMZ38:INA38"/>
    <mergeCell ref="INB38:INC38"/>
    <mergeCell ref="INE38:INF38"/>
    <mergeCell ref="ILY38:ILZ38"/>
    <mergeCell ref="IMA38:IMB38"/>
    <mergeCell ref="IMD38:IME38"/>
    <mergeCell ref="IMH38:IMI38"/>
    <mergeCell ref="IMJ38:IMK38"/>
    <mergeCell ref="IMM38:IMN38"/>
    <mergeCell ref="ILG38:ILH38"/>
    <mergeCell ref="ILI38:ILJ38"/>
    <mergeCell ref="ILL38:ILM38"/>
    <mergeCell ref="ILP38:ILQ38"/>
    <mergeCell ref="ILR38:ILS38"/>
    <mergeCell ref="ILU38:ILV38"/>
    <mergeCell ref="IKO38:IKP38"/>
    <mergeCell ref="IKQ38:IKR38"/>
    <mergeCell ref="IKT38:IKU38"/>
    <mergeCell ref="IKX38:IKY38"/>
    <mergeCell ref="IKZ38:ILA38"/>
    <mergeCell ref="ILC38:ILD38"/>
    <mergeCell ref="IJW38:IJX38"/>
    <mergeCell ref="IJY38:IJZ38"/>
    <mergeCell ref="IKB38:IKC38"/>
    <mergeCell ref="IKF38:IKG38"/>
    <mergeCell ref="IKH38:IKI38"/>
    <mergeCell ref="IKK38:IKL38"/>
    <mergeCell ref="IJE38:IJF38"/>
    <mergeCell ref="IJG38:IJH38"/>
    <mergeCell ref="IJJ38:IJK38"/>
    <mergeCell ref="IJN38:IJO38"/>
    <mergeCell ref="IJP38:IJQ38"/>
    <mergeCell ref="IJS38:IJT38"/>
    <mergeCell ref="IIM38:IIN38"/>
    <mergeCell ref="IIO38:IIP38"/>
    <mergeCell ref="IIR38:IIS38"/>
    <mergeCell ref="IIV38:IIW38"/>
    <mergeCell ref="IIX38:IIY38"/>
    <mergeCell ref="IJA38:IJB38"/>
    <mergeCell ref="IHU38:IHV38"/>
    <mergeCell ref="IHW38:IHX38"/>
    <mergeCell ref="IHZ38:IIA38"/>
    <mergeCell ref="IID38:IIE38"/>
    <mergeCell ref="IIF38:IIG38"/>
    <mergeCell ref="III38:IIJ38"/>
    <mergeCell ref="IHC38:IHD38"/>
    <mergeCell ref="IHE38:IHF38"/>
    <mergeCell ref="IHH38:IHI38"/>
    <mergeCell ref="IHL38:IHM38"/>
    <mergeCell ref="IHN38:IHO38"/>
    <mergeCell ref="IHQ38:IHR38"/>
    <mergeCell ref="IGK38:IGL38"/>
    <mergeCell ref="IGM38:IGN38"/>
    <mergeCell ref="IGP38:IGQ38"/>
    <mergeCell ref="IGT38:IGU38"/>
    <mergeCell ref="IGV38:IGW38"/>
    <mergeCell ref="IGY38:IGZ38"/>
    <mergeCell ref="IFS38:IFT38"/>
    <mergeCell ref="IFU38:IFV38"/>
    <mergeCell ref="IFX38:IFY38"/>
    <mergeCell ref="IGB38:IGC38"/>
    <mergeCell ref="IGD38:IGE38"/>
    <mergeCell ref="IGG38:IGH38"/>
    <mergeCell ref="IFA38:IFB38"/>
    <mergeCell ref="IFC38:IFD38"/>
    <mergeCell ref="IFF38:IFG38"/>
    <mergeCell ref="IFJ38:IFK38"/>
    <mergeCell ref="IFL38:IFM38"/>
    <mergeCell ref="IFO38:IFP38"/>
    <mergeCell ref="IEI38:IEJ38"/>
    <mergeCell ref="IEK38:IEL38"/>
    <mergeCell ref="IEN38:IEO38"/>
    <mergeCell ref="IER38:IES38"/>
    <mergeCell ref="IET38:IEU38"/>
    <mergeCell ref="IEW38:IEX38"/>
    <mergeCell ref="IDQ38:IDR38"/>
    <mergeCell ref="IDS38:IDT38"/>
    <mergeCell ref="IDV38:IDW38"/>
    <mergeCell ref="IDZ38:IEA38"/>
    <mergeCell ref="IEB38:IEC38"/>
    <mergeCell ref="IEE38:IEF38"/>
    <mergeCell ref="ICY38:ICZ38"/>
    <mergeCell ref="IDA38:IDB38"/>
    <mergeCell ref="IDD38:IDE38"/>
    <mergeCell ref="IDH38:IDI38"/>
    <mergeCell ref="IDJ38:IDK38"/>
    <mergeCell ref="IDM38:IDN38"/>
    <mergeCell ref="ICG38:ICH38"/>
    <mergeCell ref="ICI38:ICJ38"/>
    <mergeCell ref="ICL38:ICM38"/>
    <mergeCell ref="ICP38:ICQ38"/>
    <mergeCell ref="ICR38:ICS38"/>
    <mergeCell ref="ICU38:ICV38"/>
    <mergeCell ref="IBO38:IBP38"/>
    <mergeCell ref="IBQ38:IBR38"/>
    <mergeCell ref="IBT38:IBU38"/>
    <mergeCell ref="IBX38:IBY38"/>
    <mergeCell ref="IBZ38:ICA38"/>
    <mergeCell ref="ICC38:ICD38"/>
    <mergeCell ref="IAW38:IAX38"/>
    <mergeCell ref="IAY38:IAZ38"/>
    <mergeCell ref="IBB38:IBC38"/>
    <mergeCell ref="IBF38:IBG38"/>
    <mergeCell ref="IBH38:IBI38"/>
    <mergeCell ref="IBK38:IBL38"/>
    <mergeCell ref="IAE38:IAF38"/>
    <mergeCell ref="IAG38:IAH38"/>
    <mergeCell ref="IAJ38:IAK38"/>
    <mergeCell ref="IAN38:IAO38"/>
    <mergeCell ref="IAP38:IAQ38"/>
    <mergeCell ref="IAS38:IAT38"/>
    <mergeCell ref="HZM38:HZN38"/>
    <mergeCell ref="HZO38:HZP38"/>
    <mergeCell ref="HZR38:HZS38"/>
    <mergeCell ref="HZV38:HZW38"/>
    <mergeCell ref="HZX38:HZY38"/>
    <mergeCell ref="IAA38:IAB38"/>
    <mergeCell ref="HYU38:HYV38"/>
    <mergeCell ref="HYW38:HYX38"/>
    <mergeCell ref="HYZ38:HZA38"/>
    <mergeCell ref="HZD38:HZE38"/>
    <mergeCell ref="HZF38:HZG38"/>
    <mergeCell ref="HZI38:HZJ38"/>
    <mergeCell ref="HYC38:HYD38"/>
    <mergeCell ref="HYE38:HYF38"/>
    <mergeCell ref="HYH38:HYI38"/>
    <mergeCell ref="HYL38:HYM38"/>
    <mergeCell ref="HYN38:HYO38"/>
    <mergeCell ref="HYQ38:HYR38"/>
    <mergeCell ref="HXK38:HXL38"/>
    <mergeCell ref="HXM38:HXN38"/>
    <mergeCell ref="HXP38:HXQ38"/>
    <mergeCell ref="HXT38:HXU38"/>
    <mergeCell ref="HXV38:HXW38"/>
    <mergeCell ref="HXY38:HXZ38"/>
    <mergeCell ref="HWS38:HWT38"/>
    <mergeCell ref="HWU38:HWV38"/>
    <mergeCell ref="HWX38:HWY38"/>
    <mergeCell ref="HXB38:HXC38"/>
    <mergeCell ref="HXD38:HXE38"/>
    <mergeCell ref="HXG38:HXH38"/>
    <mergeCell ref="HWA38:HWB38"/>
    <mergeCell ref="HWC38:HWD38"/>
    <mergeCell ref="HWF38:HWG38"/>
    <mergeCell ref="HWJ38:HWK38"/>
    <mergeCell ref="HWL38:HWM38"/>
    <mergeCell ref="HWO38:HWP38"/>
    <mergeCell ref="HVI38:HVJ38"/>
    <mergeCell ref="HVK38:HVL38"/>
    <mergeCell ref="HVN38:HVO38"/>
    <mergeCell ref="HVR38:HVS38"/>
    <mergeCell ref="HVT38:HVU38"/>
    <mergeCell ref="HVW38:HVX38"/>
    <mergeCell ref="HUQ38:HUR38"/>
    <mergeCell ref="HUS38:HUT38"/>
    <mergeCell ref="HUV38:HUW38"/>
    <mergeCell ref="HUZ38:HVA38"/>
    <mergeCell ref="HVB38:HVC38"/>
    <mergeCell ref="HVE38:HVF38"/>
    <mergeCell ref="HTY38:HTZ38"/>
    <mergeCell ref="HUA38:HUB38"/>
    <mergeCell ref="HUD38:HUE38"/>
    <mergeCell ref="HUH38:HUI38"/>
    <mergeCell ref="HUJ38:HUK38"/>
    <mergeCell ref="HUM38:HUN38"/>
    <mergeCell ref="HTG38:HTH38"/>
    <mergeCell ref="HTI38:HTJ38"/>
    <mergeCell ref="HTL38:HTM38"/>
    <mergeCell ref="HTP38:HTQ38"/>
    <mergeCell ref="HTR38:HTS38"/>
    <mergeCell ref="HTU38:HTV38"/>
    <mergeCell ref="HSO38:HSP38"/>
    <mergeCell ref="HSQ38:HSR38"/>
    <mergeCell ref="HST38:HSU38"/>
    <mergeCell ref="HSX38:HSY38"/>
    <mergeCell ref="HSZ38:HTA38"/>
    <mergeCell ref="HTC38:HTD38"/>
    <mergeCell ref="HRW38:HRX38"/>
    <mergeCell ref="HRY38:HRZ38"/>
    <mergeCell ref="HSB38:HSC38"/>
    <mergeCell ref="HSF38:HSG38"/>
    <mergeCell ref="HSH38:HSI38"/>
    <mergeCell ref="HSK38:HSL38"/>
    <mergeCell ref="HRE38:HRF38"/>
    <mergeCell ref="HRG38:HRH38"/>
    <mergeCell ref="HRJ38:HRK38"/>
    <mergeCell ref="HRN38:HRO38"/>
    <mergeCell ref="HRP38:HRQ38"/>
    <mergeCell ref="HRS38:HRT38"/>
    <mergeCell ref="HQM38:HQN38"/>
    <mergeCell ref="HQO38:HQP38"/>
    <mergeCell ref="HQR38:HQS38"/>
    <mergeCell ref="HQV38:HQW38"/>
    <mergeCell ref="HQX38:HQY38"/>
    <mergeCell ref="HRA38:HRB38"/>
    <mergeCell ref="HPU38:HPV38"/>
    <mergeCell ref="HPW38:HPX38"/>
    <mergeCell ref="HPZ38:HQA38"/>
    <mergeCell ref="HQD38:HQE38"/>
    <mergeCell ref="HQF38:HQG38"/>
    <mergeCell ref="HQI38:HQJ38"/>
    <mergeCell ref="HPC38:HPD38"/>
    <mergeCell ref="HPE38:HPF38"/>
    <mergeCell ref="HPH38:HPI38"/>
    <mergeCell ref="HPL38:HPM38"/>
    <mergeCell ref="HPN38:HPO38"/>
    <mergeCell ref="HPQ38:HPR38"/>
    <mergeCell ref="HOK38:HOL38"/>
    <mergeCell ref="HOM38:HON38"/>
    <mergeCell ref="HOP38:HOQ38"/>
    <mergeCell ref="HOT38:HOU38"/>
    <mergeCell ref="HOV38:HOW38"/>
    <mergeCell ref="HOY38:HOZ38"/>
    <mergeCell ref="HNS38:HNT38"/>
    <mergeCell ref="HNU38:HNV38"/>
    <mergeCell ref="HNX38:HNY38"/>
    <mergeCell ref="HOB38:HOC38"/>
    <mergeCell ref="HOD38:HOE38"/>
    <mergeCell ref="HOG38:HOH38"/>
    <mergeCell ref="HNA38:HNB38"/>
    <mergeCell ref="HNC38:HND38"/>
    <mergeCell ref="HNF38:HNG38"/>
    <mergeCell ref="HNJ38:HNK38"/>
    <mergeCell ref="HNL38:HNM38"/>
    <mergeCell ref="HNO38:HNP38"/>
    <mergeCell ref="HMI38:HMJ38"/>
    <mergeCell ref="HMK38:HML38"/>
    <mergeCell ref="HMN38:HMO38"/>
    <mergeCell ref="HMR38:HMS38"/>
    <mergeCell ref="HMT38:HMU38"/>
    <mergeCell ref="HMW38:HMX38"/>
    <mergeCell ref="HLQ38:HLR38"/>
    <mergeCell ref="HLS38:HLT38"/>
    <mergeCell ref="HLV38:HLW38"/>
    <mergeCell ref="HLZ38:HMA38"/>
    <mergeCell ref="HMB38:HMC38"/>
    <mergeCell ref="HME38:HMF38"/>
    <mergeCell ref="HKY38:HKZ38"/>
    <mergeCell ref="HLA38:HLB38"/>
    <mergeCell ref="HLD38:HLE38"/>
    <mergeCell ref="HLH38:HLI38"/>
    <mergeCell ref="HLJ38:HLK38"/>
    <mergeCell ref="HLM38:HLN38"/>
    <mergeCell ref="HKG38:HKH38"/>
    <mergeCell ref="HKI38:HKJ38"/>
    <mergeCell ref="HKL38:HKM38"/>
    <mergeCell ref="HKP38:HKQ38"/>
    <mergeCell ref="HKR38:HKS38"/>
    <mergeCell ref="HKU38:HKV38"/>
    <mergeCell ref="HJO38:HJP38"/>
    <mergeCell ref="HJQ38:HJR38"/>
    <mergeCell ref="HJT38:HJU38"/>
    <mergeCell ref="HJX38:HJY38"/>
    <mergeCell ref="HJZ38:HKA38"/>
    <mergeCell ref="HKC38:HKD38"/>
    <mergeCell ref="HIW38:HIX38"/>
    <mergeCell ref="HIY38:HIZ38"/>
    <mergeCell ref="HJB38:HJC38"/>
    <mergeCell ref="HJF38:HJG38"/>
    <mergeCell ref="HJH38:HJI38"/>
    <mergeCell ref="HJK38:HJL38"/>
    <mergeCell ref="HIE38:HIF38"/>
    <mergeCell ref="HIG38:HIH38"/>
    <mergeCell ref="HIJ38:HIK38"/>
    <mergeCell ref="HIN38:HIO38"/>
    <mergeCell ref="HIP38:HIQ38"/>
    <mergeCell ref="HIS38:HIT38"/>
    <mergeCell ref="HHM38:HHN38"/>
    <mergeCell ref="HHO38:HHP38"/>
    <mergeCell ref="HHR38:HHS38"/>
    <mergeCell ref="HHV38:HHW38"/>
    <mergeCell ref="HHX38:HHY38"/>
    <mergeCell ref="HIA38:HIB38"/>
    <mergeCell ref="HGU38:HGV38"/>
    <mergeCell ref="HGW38:HGX38"/>
    <mergeCell ref="HGZ38:HHA38"/>
    <mergeCell ref="HHD38:HHE38"/>
    <mergeCell ref="HHF38:HHG38"/>
    <mergeCell ref="HHI38:HHJ38"/>
    <mergeCell ref="HGC38:HGD38"/>
    <mergeCell ref="HGE38:HGF38"/>
    <mergeCell ref="HGH38:HGI38"/>
    <mergeCell ref="HGL38:HGM38"/>
    <mergeCell ref="HGN38:HGO38"/>
    <mergeCell ref="HGQ38:HGR38"/>
    <mergeCell ref="HFK38:HFL38"/>
    <mergeCell ref="HFM38:HFN38"/>
    <mergeCell ref="HFP38:HFQ38"/>
    <mergeCell ref="HFT38:HFU38"/>
    <mergeCell ref="HFV38:HFW38"/>
    <mergeCell ref="HFY38:HFZ38"/>
    <mergeCell ref="HES38:HET38"/>
    <mergeCell ref="HEU38:HEV38"/>
    <mergeCell ref="HEX38:HEY38"/>
    <mergeCell ref="HFB38:HFC38"/>
    <mergeCell ref="HFD38:HFE38"/>
    <mergeCell ref="HFG38:HFH38"/>
    <mergeCell ref="HEA38:HEB38"/>
    <mergeCell ref="HEC38:HED38"/>
    <mergeCell ref="HEF38:HEG38"/>
    <mergeCell ref="HEJ38:HEK38"/>
    <mergeCell ref="HEL38:HEM38"/>
    <mergeCell ref="HEO38:HEP38"/>
    <mergeCell ref="HDI38:HDJ38"/>
    <mergeCell ref="HDK38:HDL38"/>
    <mergeCell ref="HDN38:HDO38"/>
    <mergeCell ref="HDR38:HDS38"/>
    <mergeCell ref="HDT38:HDU38"/>
    <mergeCell ref="HDW38:HDX38"/>
    <mergeCell ref="HCQ38:HCR38"/>
    <mergeCell ref="HCS38:HCT38"/>
    <mergeCell ref="HCV38:HCW38"/>
    <mergeCell ref="HCZ38:HDA38"/>
    <mergeCell ref="HDB38:HDC38"/>
    <mergeCell ref="HDE38:HDF38"/>
    <mergeCell ref="HBY38:HBZ38"/>
    <mergeCell ref="HCA38:HCB38"/>
    <mergeCell ref="HCD38:HCE38"/>
    <mergeCell ref="HCH38:HCI38"/>
    <mergeCell ref="HCJ38:HCK38"/>
    <mergeCell ref="HCM38:HCN38"/>
    <mergeCell ref="HBG38:HBH38"/>
    <mergeCell ref="HBI38:HBJ38"/>
    <mergeCell ref="HBL38:HBM38"/>
    <mergeCell ref="HBP38:HBQ38"/>
    <mergeCell ref="HBR38:HBS38"/>
    <mergeCell ref="HBU38:HBV38"/>
    <mergeCell ref="HAO38:HAP38"/>
    <mergeCell ref="HAQ38:HAR38"/>
    <mergeCell ref="HAT38:HAU38"/>
    <mergeCell ref="HAX38:HAY38"/>
    <mergeCell ref="HAZ38:HBA38"/>
    <mergeCell ref="HBC38:HBD38"/>
    <mergeCell ref="GZW38:GZX38"/>
    <mergeCell ref="GZY38:GZZ38"/>
    <mergeCell ref="HAB38:HAC38"/>
    <mergeCell ref="HAF38:HAG38"/>
    <mergeCell ref="HAH38:HAI38"/>
    <mergeCell ref="HAK38:HAL38"/>
    <mergeCell ref="GZE38:GZF38"/>
    <mergeCell ref="GZG38:GZH38"/>
    <mergeCell ref="GZJ38:GZK38"/>
    <mergeCell ref="GZN38:GZO38"/>
    <mergeCell ref="GZP38:GZQ38"/>
    <mergeCell ref="GZS38:GZT38"/>
    <mergeCell ref="GYM38:GYN38"/>
    <mergeCell ref="GYO38:GYP38"/>
    <mergeCell ref="GYR38:GYS38"/>
    <mergeCell ref="GYV38:GYW38"/>
    <mergeCell ref="GYX38:GYY38"/>
    <mergeCell ref="GZA38:GZB38"/>
    <mergeCell ref="GXU38:GXV38"/>
    <mergeCell ref="GXW38:GXX38"/>
    <mergeCell ref="GXZ38:GYA38"/>
    <mergeCell ref="GYD38:GYE38"/>
    <mergeCell ref="GYF38:GYG38"/>
    <mergeCell ref="GYI38:GYJ38"/>
    <mergeCell ref="GXC38:GXD38"/>
    <mergeCell ref="GXE38:GXF38"/>
    <mergeCell ref="GXH38:GXI38"/>
    <mergeCell ref="GXL38:GXM38"/>
    <mergeCell ref="GXN38:GXO38"/>
    <mergeCell ref="GXQ38:GXR38"/>
    <mergeCell ref="GWK38:GWL38"/>
    <mergeCell ref="GWM38:GWN38"/>
    <mergeCell ref="GWP38:GWQ38"/>
    <mergeCell ref="GWT38:GWU38"/>
    <mergeCell ref="GWV38:GWW38"/>
    <mergeCell ref="GWY38:GWZ38"/>
    <mergeCell ref="GVS38:GVT38"/>
    <mergeCell ref="GVU38:GVV38"/>
    <mergeCell ref="GVX38:GVY38"/>
    <mergeCell ref="GWB38:GWC38"/>
    <mergeCell ref="GWD38:GWE38"/>
    <mergeCell ref="GWG38:GWH38"/>
    <mergeCell ref="GVA38:GVB38"/>
    <mergeCell ref="GVC38:GVD38"/>
    <mergeCell ref="GVF38:GVG38"/>
    <mergeCell ref="GVJ38:GVK38"/>
    <mergeCell ref="GVL38:GVM38"/>
    <mergeCell ref="GVO38:GVP38"/>
    <mergeCell ref="GUI38:GUJ38"/>
    <mergeCell ref="GUK38:GUL38"/>
    <mergeCell ref="GUN38:GUO38"/>
    <mergeCell ref="GUR38:GUS38"/>
    <mergeCell ref="GUT38:GUU38"/>
    <mergeCell ref="GUW38:GUX38"/>
    <mergeCell ref="GTQ38:GTR38"/>
    <mergeCell ref="GTS38:GTT38"/>
    <mergeCell ref="GTV38:GTW38"/>
    <mergeCell ref="GTZ38:GUA38"/>
    <mergeCell ref="GUB38:GUC38"/>
    <mergeCell ref="GUE38:GUF38"/>
    <mergeCell ref="GSY38:GSZ38"/>
    <mergeCell ref="GTA38:GTB38"/>
    <mergeCell ref="GTD38:GTE38"/>
    <mergeCell ref="GTH38:GTI38"/>
    <mergeCell ref="GTJ38:GTK38"/>
    <mergeCell ref="GTM38:GTN38"/>
    <mergeCell ref="GSG38:GSH38"/>
    <mergeCell ref="GSI38:GSJ38"/>
    <mergeCell ref="GSL38:GSM38"/>
    <mergeCell ref="GSP38:GSQ38"/>
    <mergeCell ref="GSR38:GSS38"/>
    <mergeCell ref="GSU38:GSV38"/>
    <mergeCell ref="GRO38:GRP38"/>
    <mergeCell ref="GRQ38:GRR38"/>
    <mergeCell ref="GRT38:GRU38"/>
    <mergeCell ref="GRX38:GRY38"/>
    <mergeCell ref="GRZ38:GSA38"/>
    <mergeCell ref="GSC38:GSD38"/>
    <mergeCell ref="GQW38:GQX38"/>
    <mergeCell ref="GQY38:GQZ38"/>
    <mergeCell ref="GRB38:GRC38"/>
    <mergeCell ref="GRF38:GRG38"/>
    <mergeCell ref="GRH38:GRI38"/>
    <mergeCell ref="GRK38:GRL38"/>
    <mergeCell ref="GQE38:GQF38"/>
    <mergeCell ref="GQG38:GQH38"/>
    <mergeCell ref="GQJ38:GQK38"/>
    <mergeCell ref="GQN38:GQO38"/>
    <mergeCell ref="GQP38:GQQ38"/>
    <mergeCell ref="GQS38:GQT38"/>
    <mergeCell ref="GPM38:GPN38"/>
    <mergeCell ref="GPO38:GPP38"/>
    <mergeCell ref="GPR38:GPS38"/>
    <mergeCell ref="GPV38:GPW38"/>
    <mergeCell ref="GPX38:GPY38"/>
    <mergeCell ref="GQA38:GQB38"/>
    <mergeCell ref="GOU38:GOV38"/>
    <mergeCell ref="GOW38:GOX38"/>
    <mergeCell ref="GOZ38:GPA38"/>
    <mergeCell ref="GPD38:GPE38"/>
    <mergeCell ref="GPF38:GPG38"/>
    <mergeCell ref="GPI38:GPJ38"/>
    <mergeCell ref="GOC38:GOD38"/>
    <mergeCell ref="GOE38:GOF38"/>
    <mergeCell ref="GOH38:GOI38"/>
    <mergeCell ref="GOL38:GOM38"/>
    <mergeCell ref="GON38:GOO38"/>
    <mergeCell ref="GOQ38:GOR38"/>
    <mergeCell ref="GNK38:GNL38"/>
    <mergeCell ref="GNM38:GNN38"/>
    <mergeCell ref="GNP38:GNQ38"/>
    <mergeCell ref="GNT38:GNU38"/>
    <mergeCell ref="GNV38:GNW38"/>
    <mergeCell ref="GNY38:GNZ38"/>
    <mergeCell ref="GMS38:GMT38"/>
    <mergeCell ref="GMU38:GMV38"/>
    <mergeCell ref="GMX38:GMY38"/>
    <mergeCell ref="GNB38:GNC38"/>
    <mergeCell ref="GND38:GNE38"/>
    <mergeCell ref="GNG38:GNH38"/>
    <mergeCell ref="GMA38:GMB38"/>
    <mergeCell ref="GMC38:GMD38"/>
    <mergeCell ref="GMF38:GMG38"/>
    <mergeCell ref="GMJ38:GMK38"/>
    <mergeCell ref="GML38:GMM38"/>
    <mergeCell ref="GMO38:GMP38"/>
    <mergeCell ref="GLI38:GLJ38"/>
    <mergeCell ref="GLK38:GLL38"/>
    <mergeCell ref="GLN38:GLO38"/>
    <mergeCell ref="GLR38:GLS38"/>
    <mergeCell ref="GLT38:GLU38"/>
    <mergeCell ref="GLW38:GLX38"/>
    <mergeCell ref="GKQ38:GKR38"/>
    <mergeCell ref="GKS38:GKT38"/>
    <mergeCell ref="GKV38:GKW38"/>
    <mergeCell ref="GKZ38:GLA38"/>
    <mergeCell ref="GLB38:GLC38"/>
    <mergeCell ref="GLE38:GLF38"/>
    <mergeCell ref="GJY38:GJZ38"/>
    <mergeCell ref="GKA38:GKB38"/>
    <mergeCell ref="GKD38:GKE38"/>
    <mergeCell ref="GKH38:GKI38"/>
    <mergeCell ref="GKJ38:GKK38"/>
    <mergeCell ref="GKM38:GKN38"/>
    <mergeCell ref="GJG38:GJH38"/>
    <mergeCell ref="GJI38:GJJ38"/>
    <mergeCell ref="GJL38:GJM38"/>
    <mergeCell ref="GJP38:GJQ38"/>
    <mergeCell ref="GJR38:GJS38"/>
    <mergeCell ref="GJU38:GJV38"/>
    <mergeCell ref="GIO38:GIP38"/>
    <mergeCell ref="GIQ38:GIR38"/>
    <mergeCell ref="GIT38:GIU38"/>
    <mergeCell ref="GIX38:GIY38"/>
    <mergeCell ref="GIZ38:GJA38"/>
    <mergeCell ref="GJC38:GJD38"/>
    <mergeCell ref="GHW38:GHX38"/>
    <mergeCell ref="GHY38:GHZ38"/>
    <mergeCell ref="GIB38:GIC38"/>
    <mergeCell ref="GIF38:GIG38"/>
    <mergeCell ref="GIH38:GII38"/>
    <mergeCell ref="GIK38:GIL38"/>
    <mergeCell ref="GHE38:GHF38"/>
    <mergeCell ref="GHG38:GHH38"/>
    <mergeCell ref="GHJ38:GHK38"/>
    <mergeCell ref="GHN38:GHO38"/>
    <mergeCell ref="GHP38:GHQ38"/>
    <mergeCell ref="GHS38:GHT38"/>
    <mergeCell ref="GGM38:GGN38"/>
    <mergeCell ref="GGO38:GGP38"/>
    <mergeCell ref="GGR38:GGS38"/>
    <mergeCell ref="GGV38:GGW38"/>
    <mergeCell ref="GGX38:GGY38"/>
    <mergeCell ref="GHA38:GHB38"/>
    <mergeCell ref="GFU38:GFV38"/>
    <mergeCell ref="GFW38:GFX38"/>
    <mergeCell ref="GFZ38:GGA38"/>
    <mergeCell ref="GGD38:GGE38"/>
    <mergeCell ref="GGF38:GGG38"/>
    <mergeCell ref="GGI38:GGJ38"/>
    <mergeCell ref="GFC38:GFD38"/>
    <mergeCell ref="GFE38:GFF38"/>
    <mergeCell ref="GFH38:GFI38"/>
    <mergeCell ref="GFL38:GFM38"/>
    <mergeCell ref="GFN38:GFO38"/>
    <mergeCell ref="GFQ38:GFR38"/>
    <mergeCell ref="GEK38:GEL38"/>
    <mergeCell ref="GEM38:GEN38"/>
    <mergeCell ref="GEP38:GEQ38"/>
    <mergeCell ref="GET38:GEU38"/>
    <mergeCell ref="GEV38:GEW38"/>
    <mergeCell ref="GEY38:GEZ38"/>
    <mergeCell ref="GDS38:GDT38"/>
    <mergeCell ref="GDU38:GDV38"/>
    <mergeCell ref="GDX38:GDY38"/>
    <mergeCell ref="GEB38:GEC38"/>
    <mergeCell ref="GED38:GEE38"/>
    <mergeCell ref="GEG38:GEH38"/>
    <mergeCell ref="GDA38:GDB38"/>
    <mergeCell ref="GDC38:GDD38"/>
    <mergeCell ref="GDF38:GDG38"/>
    <mergeCell ref="GDJ38:GDK38"/>
    <mergeCell ref="GDL38:GDM38"/>
    <mergeCell ref="GDO38:GDP38"/>
    <mergeCell ref="GCI38:GCJ38"/>
    <mergeCell ref="GCK38:GCL38"/>
    <mergeCell ref="GCN38:GCO38"/>
    <mergeCell ref="GCR38:GCS38"/>
    <mergeCell ref="GCT38:GCU38"/>
    <mergeCell ref="GCW38:GCX38"/>
    <mergeCell ref="GBQ38:GBR38"/>
    <mergeCell ref="GBS38:GBT38"/>
    <mergeCell ref="GBV38:GBW38"/>
    <mergeCell ref="GBZ38:GCA38"/>
    <mergeCell ref="GCB38:GCC38"/>
    <mergeCell ref="GCE38:GCF38"/>
    <mergeCell ref="GAY38:GAZ38"/>
    <mergeCell ref="GBA38:GBB38"/>
    <mergeCell ref="GBD38:GBE38"/>
    <mergeCell ref="GBH38:GBI38"/>
    <mergeCell ref="GBJ38:GBK38"/>
    <mergeCell ref="GBM38:GBN38"/>
    <mergeCell ref="GAG38:GAH38"/>
    <mergeCell ref="GAI38:GAJ38"/>
    <mergeCell ref="GAL38:GAM38"/>
    <mergeCell ref="GAP38:GAQ38"/>
    <mergeCell ref="GAR38:GAS38"/>
    <mergeCell ref="GAU38:GAV38"/>
    <mergeCell ref="FZO38:FZP38"/>
    <mergeCell ref="FZQ38:FZR38"/>
    <mergeCell ref="FZT38:FZU38"/>
    <mergeCell ref="FZX38:FZY38"/>
    <mergeCell ref="FZZ38:GAA38"/>
    <mergeCell ref="GAC38:GAD38"/>
    <mergeCell ref="FYW38:FYX38"/>
    <mergeCell ref="FYY38:FYZ38"/>
    <mergeCell ref="FZB38:FZC38"/>
    <mergeCell ref="FZF38:FZG38"/>
    <mergeCell ref="FZH38:FZI38"/>
    <mergeCell ref="FZK38:FZL38"/>
    <mergeCell ref="FYE38:FYF38"/>
    <mergeCell ref="FYG38:FYH38"/>
    <mergeCell ref="FYJ38:FYK38"/>
    <mergeCell ref="FYN38:FYO38"/>
    <mergeCell ref="FYP38:FYQ38"/>
    <mergeCell ref="FYS38:FYT38"/>
    <mergeCell ref="FXM38:FXN38"/>
    <mergeCell ref="FXO38:FXP38"/>
    <mergeCell ref="FXR38:FXS38"/>
    <mergeCell ref="FXV38:FXW38"/>
    <mergeCell ref="FXX38:FXY38"/>
    <mergeCell ref="FYA38:FYB38"/>
    <mergeCell ref="FWU38:FWV38"/>
    <mergeCell ref="FWW38:FWX38"/>
    <mergeCell ref="FWZ38:FXA38"/>
    <mergeCell ref="FXD38:FXE38"/>
    <mergeCell ref="FXF38:FXG38"/>
    <mergeCell ref="FXI38:FXJ38"/>
    <mergeCell ref="FWC38:FWD38"/>
    <mergeCell ref="FWE38:FWF38"/>
    <mergeCell ref="FWH38:FWI38"/>
    <mergeCell ref="FWL38:FWM38"/>
    <mergeCell ref="FWN38:FWO38"/>
    <mergeCell ref="FWQ38:FWR38"/>
    <mergeCell ref="FVK38:FVL38"/>
    <mergeCell ref="FVM38:FVN38"/>
    <mergeCell ref="FVP38:FVQ38"/>
    <mergeCell ref="FVT38:FVU38"/>
    <mergeCell ref="FVV38:FVW38"/>
    <mergeCell ref="FVY38:FVZ38"/>
    <mergeCell ref="FUS38:FUT38"/>
    <mergeCell ref="FUU38:FUV38"/>
    <mergeCell ref="FUX38:FUY38"/>
    <mergeCell ref="FVB38:FVC38"/>
    <mergeCell ref="FVD38:FVE38"/>
    <mergeCell ref="FVG38:FVH38"/>
    <mergeCell ref="FUA38:FUB38"/>
    <mergeCell ref="FUC38:FUD38"/>
    <mergeCell ref="FUF38:FUG38"/>
    <mergeCell ref="FUJ38:FUK38"/>
    <mergeCell ref="FUL38:FUM38"/>
    <mergeCell ref="FUO38:FUP38"/>
    <mergeCell ref="FTI38:FTJ38"/>
    <mergeCell ref="FTK38:FTL38"/>
    <mergeCell ref="FTN38:FTO38"/>
    <mergeCell ref="FTR38:FTS38"/>
    <mergeCell ref="FTT38:FTU38"/>
    <mergeCell ref="FTW38:FTX38"/>
    <mergeCell ref="FSQ38:FSR38"/>
    <mergeCell ref="FSS38:FST38"/>
    <mergeCell ref="FSV38:FSW38"/>
    <mergeCell ref="FSZ38:FTA38"/>
    <mergeCell ref="FTB38:FTC38"/>
    <mergeCell ref="FTE38:FTF38"/>
    <mergeCell ref="FRY38:FRZ38"/>
    <mergeCell ref="FSA38:FSB38"/>
    <mergeCell ref="FSD38:FSE38"/>
    <mergeCell ref="FSH38:FSI38"/>
    <mergeCell ref="FSJ38:FSK38"/>
    <mergeCell ref="FSM38:FSN38"/>
    <mergeCell ref="FRG38:FRH38"/>
    <mergeCell ref="FRI38:FRJ38"/>
    <mergeCell ref="FRL38:FRM38"/>
    <mergeCell ref="FRP38:FRQ38"/>
    <mergeCell ref="FRR38:FRS38"/>
    <mergeCell ref="FRU38:FRV38"/>
    <mergeCell ref="FQO38:FQP38"/>
    <mergeCell ref="FQQ38:FQR38"/>
    <mergeCell ref="FQT38:FQU38"/>
    <mergeCell ref="FQX38:FQY38"/>
    <mergeCell ref="FQZ38:FRA38"/>
    <mergeCell ref="FRC38:FRD38"/>
    <mergeCell ref="FPW38:FPX38"/>
    <mergeCell ref="FPY38:FPZ38"/>
    <mergeCell ref="FQB38:FQC38"/>
    <mergeCell ref="FQF38:FQG38"/>
    <mergeCell ref="FQH38:FQI38"/>
    <mergeCell ref="FQK38:FQL38"/>
    <mergeCell ref="FPE38:FPF38"/>
    <mergeCell ref="FPG38:FPH38"/>
    <mergeCell ref="FPJ38:FPK38"/>
    <mergeCell ref="FPN38:FPO38"/>
    <mergeCell ref="FPP38:FPQ38"/>
    <mergeCell ref="FPS38:FPT38"/>
    <mergeCell ref="FOM38:FON38"/>
    <mergeCell ref="FOO38:FOP38"/>
    <mergeCell ref="FOR38:FOS38"/>
    <mergeCell ref="FOV38:FOW38"/>
    <mergeCell ref="FOX38:FOY38"/>
    <mergeCell ref="FPA38:FPB38"/>
    <mergeCell ref="FNU38:FNV38"/>
    <mergeCell ref="FNW38:FNX38"/>
    <mergeCell ref="FNZ38:FOA38"/>
    <mergeCell ref="FOD38:FOE38"/>
    <mergeCell ref="FOF38:FOG38"/>
    <mergeCell ref="FOI38:FOJ38"/>
    <mergeCell ref="FNC38:FND38"/>
    <mergeCell ref="FNE38:FNF38"/>
    <mergeCell ref="FNH38:FNI38"/>
    <mergeCell ref="FNL38:FNM38"/>
    <mergeCell ref="FNN38:FNO38"/>
    <mergeCell ref="FNQ38:FNR38"/>
    <mergeCell ref="FMK38:FML38"/>
    <mergeCell ref="FMM38:FMN38"/>
    <mergeCell ref="FMP38:FMQ38"/>
    <mergeCell ref="FMT38:FMU38"/>
    <mergeCell ref="FMV38:FMW38"/>
    <mergeCell ref="FMY38:FMZ38"/>
    <mergeCell ref="FLS38:FLT38"/>
    <mergeCell ref="FLU38:FLV38"/>
    <mergeCell ref="FLX38:FLY38"/>
    <mergeCell ref="FMB38:FMC38"/>
    <mergeCell ref="FMD38:FME38"/>
    <mergeCell ref="FMG38:FMH38"/>
    <mergeCell ref="FLA38:FLB38"/>
    <mergeCell ref="FLC38:FLD38"/>
    <mergeCell ref="FLF38:FLG38"/>
    <mergeCell ref="FLJ38:FLK38"/>
    <mergeCell ref="FLL38:FLM38"/>
    <mergeCell ref="FLO38:FLP38"/>
    <mergeCell ref="FKI38:FKJ38"/>
    <mergeCell ref="FKK38:FKL38"/>
    <mergeCell ref="FKN38:FKO38"/>
    <mergeCell ref="FKR38:FKS38"/>
    <mergeCell ref="FKT38:FKU38"/>
    <mergeCell ref="FKW38:FKX38"/>
    <mergeCell ref="FJQ38:FJR38"/>
    <mergeCell ref="FJS38:FJT38"/>
    <mergeCell ref="FJV38:FJW38"/>
    <mergeCell ref="FJZ38:FKA38"/>
    <mergeCell ref="FKB38:FKC38"/>
    <mergeCell ref="FKE38:FKF38"/>
    <mergeCell ref="FIY38:FIZ38"/>
    <mergeCell ref="FJA38:FJB38"/>
    <mergeCell ref="FJD38:FJE38"/>
    <mergeCell ref="FJH38:FJI38"/>
    <mergeCell ref="FJJ38:FJK38"/>
    <mergeCell ref="FJM38:FJN38"/>
    <mergeCell ref="FIG38:FIH38"/>
    <mergeCell ref="FII38:FIJ38"/>
    <mergeCell ref="FIL38:FIM38"/>
    <mergeCell ref="FIP38:FIQ38"/>
    <mergeCell ref="FIR38:FIS38"/>
    <mergeCell ref="FIU38:FIV38"/>
    <mergeCell ref="FHO38:FHP38"/>
    <mergeCell ref="FHQ38:FHR38"/>
    <mergeCell ref="FHT38:FHU38"/>
    <mergeCell ref="FHX38:FHY38"/>
    <mergeCell ref="FHZ38:FIA38"/>
    <mergeCell ref="FIC38:FID38"/>
    <mergeCell ref="FGW38:FGX38"/>
    <mergeCell ref="FGY38:FGZ38"/>
    <mergeCell ref="FHB38:FHC38"/>
    <mergeCell ref="FHF38:FHG38"/>
    <mergeCell ref="FHH38:FHI38"/>
    <mergeCell ref="FHK38:FHL38"/>
    <mergeCell ref="FGE38:FGF38"/>
    <mergeCell ref="FGG38:FGH38"/>
    <mergeCell ref="FGJ38:FGK38"/>
    <mergeCell ref="FGN38:FGO38"/>
    <mergeCell ref="FGP38:FGQ38"/>
    <mergeCell ref="FGS38:FGT38"/>
    <mergeCell ref="FFM38:FFN38"/>
    <mergeCell ref="FFO38:FFP38"/>
    <mergeCell ref="FFR38:FFS38"/>
    <mergeCell ref="FFV38:FFW38"/>
    <mergeCell ref="FFX38:FFY38"/>
    <mergeCell ref="FGA38:FGB38"/>
    <mergeCell ref="FEU38:FEV38"/>
    <mergeCell ref="FEW38:FEX38"/>
    <mergeCell ref="FEZ38:FFA38"/>
    <mergeCell ref="FFD38:FFE38"/>
    <mergeCell ref="FFF38:FFG38"/>
    <mergeCell ref="FFI38:FFJ38"/>
    <mergeCell ref="FEC38:FED38"/>
    <mergeCell ref="FEE38:FEF38"/>
    <mergeCell ref="FEH38:FEI38"/>
    <mergeCell ref="FEL38:FEM38"/>
    <mergeCell ref="FEN38:FEO38"/>
    <mergeCell ref="FEQ38:FER38"/>
    <mergeCell ref="FDK38:FDL38"/>
    <mergeCell ref="FDM38:FDN38"/>
    <mergeCell ref="FDP38:FDQ38"/>
    <mergeCell ref="FDT38:FDU38"/>
    <mergeCell ref="FDV38:FDW38"/>
    <mergeCell ref="FDY38:FDZ38"/>
    <mergeCell ref="FCS38:FCT38"/>
    <mergeCell ref="FCU38:FCV38"/>
    <mergeCell ref="FCX38:FCY38"/>
    <mergeCell ref="FDB38:FDC38"/>
    <mergeCell ref="FDD38:FDE38"/>
    <mergeCell ref="FDG38:FDH38"/>
    <mergeCell ref="FCA38:FCB38"/>
    <mergeCell ref="FCC38:FCD38"/>
    <mergeCell ref="FCF38:FCG38"/>
    <mergeCell ref="FCJ38:FCK38"/>
    <mergeCell ref="FCL38:FCM38"/>
    <mergeCell ref="FCO38:FCP38"/>
    <mergeCell ref="FBI38:FBJ38"/>
    <mergeCell ref="FBK38:FBL38"/>
    <mergeCell ref="FBN38:FBO38"/>
    <mergeCell ref="FBR38:FBS38"/>
    <mergeCell ref="FBT38:FBU38"/>
    <mergeCell ref="FBW38:FBX38"/>
    <mergeCell ref="FAQ38:FAR38"/>
    <mergeCell ref="FAS38:FAT38"/>
    <mergeCell ref="FAV38:FAW38"/>
    <mergeCell ref="FAZ38:FBA38"/>
    <mergeCell ref="FBB38:FBC38"/>
    <mergeCell ref="FBE38:FBF38"/>
    <mergeCell ref="EZY38:EZZ38"/>
    <mergeCell ref="FAA38:FAB38"/>
    <mergeCell ref="FAD38:FAE38"/>
    <mergeCell ref="FAH38:FAI38"/>
    <mergeCell ref="FAJ38:FAK38"/>
    <mergeCell ref="FAM38:FAN38"/>
    <mergeCell ref="EZG38:EZH38"/>
    <mergeCell ref="EZI38:EZJ38"/>
    <mergeCell ref="EZL38:EZM38"/>
    <mergeCell ref="EZP38:EZQ38"/>
    <mergeCell ref="EZR38:EZS38"/>
    <mergeCell ref="EZU38:EZV38"/>
    <mergeCell ref="EYO38:EYP38"/>
    <mergeCell ref="EYQ38:EYR38"/>
    <mergeCell ref="EYT38:EYU38"/>
    <mergeCell ref="EYX38:EYY38"/>
    <mergeCell ref="EYZ38:EZA38"/>
    <mergeCell ref="EZC38:EZD38"/>
    <mergeCell ref="EXW38:EXX38"/>
    <mergeCell ref="EXY38:EXZ38"/>
    <mergeCell ref="EYB38:EYC38"/>
    <mergeCell ref="EYF38:EYG38"/>
    <mergeCell ref="EYH38:EYI38"/>
    <mergeCell ref="EYK38:EYL38"/>
    <mergeCell ref="EXE38:EXF38"/>
    <mergeCell ref="EXG38:EXH38"/>
    <mergeCell ref="EXJ38:EXK38"/>
    <mergeCell ref="EXN38:EXO38"/>
    <mergeCell ref="EXP38:EXQ38"/>
    <mergeCell ref="EXS38:EXT38"/>
    <mergeCell ref="EWM38:EWN38"/>
    <mergeCell ref="EWO38:EWP38"/>
    <mergeCell ref="EWR38:EWS38"/>
    <mergeCell ref="EWV38:EWW38"/>
    <mergeCell ref="EWX38:EWY38"/>
    <mergeCell ref="EXA38:EXB38"/>
    <mergeCell ref="EVU38:EVV38"/>
    <mergeCell ref="EVW38:EVX38"/>
    <mergeCell ref="EVZ38:EWA38"/>
    <mergeCell ref="EWD38:EWE38"/>
    <mergeCell ref="EWF38:EWG38"/>
    <mergeCell ref="EWI38:EWJ38"/>
    <mergeCell ref="EVC38:EVD38"/>
    <mergeCell ref="EVE38:EVF38"/>
    <mergeCell ref="EVH38:EVI38"/>
    <mergeCell ref="EVL38:EVM38"/>
    <mergeCell ref="EVN38:EVO38"/>
    <mergeCell ref="EVQ38:EVR38"/>
    <mergeCell ref="EUK38:EUL38"/>
    <mergeCell ref="EUM38:EUN38"/>
    <mergeCell ref="EUP38:EUQ38"/>
    <mergeCell ref="EUT38:EUU38"/>
    <mergeCell ref="EUV38:EUW38"/>
    <mergeCell ref="EUY38:EUZ38"/>
    <mergeCell ref="ETS38:ETT38"/>
    <mergeCell ref="ETU38:ETV38"/>
    <mergeCell ref="ETX38:ETY38"/>
    <mergeCell ref="EUB38:EUC38"/>
    <mergeCell ref="EUD38:EUE38"/>
    <mergeCell ref="EUG38:EUH38"/>
    <mergeCell ref="ETA38:ETB38"/>
    <mergeCell ref="ETC38:ETD38"/>
    <mergeCell ref="ETF38:ETG38"/>
    <mergeCell ref="ETJ38:ETK38"/>
    <mergeCell ref="ETL38:ETM38"/>
    <mergeCell ref="ETO38:ETP38"/>
    <mergeCell ref="ESI38:ESJ38"/>
    <mergeCell ref="ESK38:ESL38"/>
    <mergeCell ref="ESN38:ESO38"/>
    <mergeCell ref="ESR38:ESS38"/>
    <mergeCell ref="EST38:ESU38"/>
    <mergeCell ref="ESW38:ESX38"/>
    <mergeCell ref="ERQ38:ERR38"/>
    <mergeCell ref="ERS38:ERT38"/>
    <mergeCell ref="ERV38:ERW38"/>
    <mergeCell ref="ERZ38:ESA38"/>
    <mergeCell ref="ESB38:ESC38"/>
    <mergeCell ref="ESE38:ESF38"/>
    <mergeCell ref="EQY38:EQZ38"/>
    <mergeCell ref="ERA38:ERB38"/>
    <mergeCell ref="ERD38:ERE38"/>
    <mergeCell ref="ERH38:ERI38"/>
    <mergeCell ref="ERJ38:ERK38"/>
    <mergeCell ref="ERM38:ERN38"/>
    <mergeCell ref="EQG38:EQH38"/>
    <mergeCell ref="EQI38:EQJ38"/>
    <mergeCell ref="EQL38:EQM38"/>
    <mergeCell ref="EQP38:EQQ38"/>
    <mergeCell ref="EQR38:EQS38"/>
    <mergeCell ref="EQU38:EQV38"/>
    <mergeCell ref="EPO38:EPP38"/>
    <mergeCell ref="EPQ38:EPR38"/>
    <mergeCell ref="EPT38:EPU38"/>
    <mergeCell ref="EPX38:EPY38"/>
    <mergeCell ref="EPZ38:EQA38"/>
    <mergeCell ref="EQC38:EQD38"/>
    <mergeCell ref="EOW38:EOX38"/>
    <mergeCell ref="EOY38:EOZ38"/>
    <mergeCell ref="EPB38:EPC38"/>
    <mergeCell ref="EPF38:EPG38"/>
    <mergeCell ref="EPH38:EPI38"/>
    <mergeCell ref="EPK38:EPL38"/>
    <mergeCell ref="EOE38:EOF38"/>
    <mergeCell ref="EOG38:EOH38"/>
    <mergeCell ref="EOJ38:EOK38"/>
    <mergeCell ref="EON38:EOO38"/>
    <mergeCell ref="EOP38:EOQ38"/>
    <mergeCell ref="EOS38:EOT38"/>
    <mergeCell ref="ENM38:ENN38"/>
    <mergeCell ref="ENO38:ENP38"/>
    <mergeCell ref="ENR38:ENS38"/>
    <mergeCell ref="ENV38:ENW38"/>
    <mergeCell ref="ENX38:ENY38"/>
    <mergeCell ref="EOA38:EOB38"/>
    <mergeCell ref="EMU38:EMV38"/>
    <mergeCell ref="EMW38:EMX38"/>
    <mergeCell ref="EMZ38:ENA38"/>
    <mergeCell ref="END38:ENE38"/>
    <mergeCell ref="ENF38:ENG38"/>
    <mergeCell ref="ENI38:ENJ38"/>
    <mergeCell ref="EMC38:EMD38"/>
    <mergeCell ref="EME38:EMF38"/>
    <mergeCell ref="EMH38:EMI38"/>
    <mergeCell ref="EML38:EMM38"/>
    <mergeCell ref="EMN38:EMO38"/>
    <mergeCell ref="EMQ38:EMR38"/>
    <mergeCell ref="ELK38:ELL38"/>
    <mergeCell ref="ELM38:ELN38"/>
    <mergeCell ref="ELP38:ELQ38"/>
    <mergeCell ref="ELT38:ELU38"/>
    <mergeCell ref="ELV38:ELW38"/>
    <mergeCell ref="ELY38:ELZ38"/>
    <mergeCell ref="EKS38:EKT38"/>
    <mergeCell ref="EKU38:EKV38"/>
    <mergeCell ref="EKX38:EKY38"/>
    <mergeCell ref="ELB38:ELC38"/>
    <mergeCell ref="ELD38:ELE38"/>
    <mergeCell ref="ELG38:ELH38"/>
    <mergeCell ref="EKA38:EKB38"/>
    <mergeCell ref="EKC38:EKD38"/>
    <mergeCell ref="EKF38:EKG38"/>
    <mergeCell ref="EKJ38:EKK38"/>
    <mergeCell ref="EKL38:EKM38"/>
    <mergeCell ref="EKO38:EKP38"/>
    <mergeCell ref="EJI38:EJJ38"/>
    <mergeCell ref="EJK38:EJL38"/>
    <mergeCell ref="EJN38:EJO38"/>
    <mergeCell ref="EJR38:EJS38"/>
    <mergeCell ref="EJT38:EJU38"/>
    <mergeCell ref="EJW38:EJX38"/>
    <mergeCell ref="EIQ38:EIR38"/>
    <mergeCell ref="EIS38:EIT38"/>
    <mergeCell ref="EIV38:EIW38"/>
    <mergeCell ref="EIZ38:EJA38"/>
    <mergeCell ref="EJB38:EJC38"/>
    <mergeCell ref="EJE38:EJF38"/>
    <mergeCell ref="EHY38:EHZ38"/>
    <mergeCell ref="EIA38:EIB38"/>
    <mergeCell ref="EID38:EIE38"/>
    <mergeCell ref="EIH38:EII38"/>
    <mergeCell ref="EIJ38:EIK38"/>
    <mergeCell ref="EIM38:EIN38"/>
    <mergeCell ref="EHG38:EHH38"/>
    <mergeCell ref="EHI38:EHJ38"/>
    <mergeCell ref="EHL38:EHM38"/>
    <mergeCell ref="EHP38:EHQ38"/>
    <mergeCell ref="EHR38:EHS38"/>
    <mergeCell ref="EHU38:EHV38"/>
    <mergeCell ref="EGO38:EGP38"/>
    <mergeCell ref="EGQ38:EGR38"/>
    <mergeCell ref="EGT38:EGU38"/>
    <mergeCell ref="EGX38:EGY38"/>
    <mergeCell ref="EGZ38:EHA38"/>
    <mergeCell ref="EHC38:EHD38"/>
    <mergeCell ref="EFW38:EFX38"/>
    <mergeCell ref="EFY38:EFZ38"/>
    <mergeCell ref="EGB38:EGC38"/>
    <mergeCell ref="EGF38:EGG38"/>
    <mergeCell ref="EGH38:EGI38"/>
    <mergeCell ref="EGK38:EGL38"/>
    <mergeCell ref="EFE38:EFF38"/>
    <mergeCell ref="EFG38:EFH38"/>
    <mergeCell ref="EFJ38:EFK38"/>
    <mergeCell ref="EFN38:EFO38"/>
    <mergeCell ref="EFP38:EFQ38"/>
    <mergeCell ref="EFS38:EFT38"/>
    <mergeCell ref="EEM38:EEN38"/>
    <mergeCell ref="EEO38:EEP38"/>
    <mergeCell ref="EER38:EES38"/>
    <mergeCell ref="EEV38:EEW38"/>
    <mergeCell ref="EEX38:EEY38"/>
    <mergeCell ref="EFA38:EFB38"/>
    <mergeCell ref="EDU38:EDV38"/>
    <mergeCell ref="EDW38:EDX38"/>
    <mergeCell ref="EDZ38:EEA38"/>
    <mergeCell ref="EED38:EEE38"/>
    <mergeCell ref="EEF38:EEG38"/>
    <mergeCell ref="EEI38:EEJ38"/>
    <mergeCell ref="EDC38:EDD38"/>
    <mergeCell ref="EDE38:EDF38"/>
    <mergeCell ref="EDH38:EDI38"/>
    <mergeCell ref="EDL38:EDM38"/>
    <mergeCell ref="EDN38:EDO38"/>
    <mergeCell ref="EDQ38:EDR38"/>
    <mergeCell ref="ECK38:ECL38"/>
    <mergeCell ref="ECM38:ECN38"/>
    <mergeCell ref="ECP38:ECQ38"/>
    <mergeCell ref="ECT38:ECU38"/>
    <mergeCell ref="ECV38:ECW38"/>
    <mergeCell ref="ECY38:ECZ38"/>
    <mergeCell ref="EBS38:EBT38"/>
    <mergeCell ref="EBU38:EBV38"/>
    <mergeCell ref="EBX38:EBY38"/>
    <mergeCell ref="ECB38:ECC38"/>
    <mergeCell ref="ECD38:ECE38"/>
    <mergeCell ref="ECG38:ECH38"/>
    <mergeCell ref="EBA38:EBB38"/>
    <mergeCell ref="EBC38:EBD38"/>
    <mergeCell ref="EBF38:EBG38"/>
    <mergeCell ref="EBJ38:EBK38"/>
    <mergeCell ref="EBL38:EBM38"/>
    <mergeCell ref="EBO38:EBP38"/>
    <mergeCell ref="EAI38:EAJ38"/>
    <mergeCell ref="EAK38:EAL38"/>
    <mergeCell ref="EAN38:EAO38"/>
    <mergeCell ref="EAR38:EAS38"/>
    <mergeCell ref="EAT38:EAU38"/>
    <mergeCell ref="EAW38:EAX38"/>
    <mergeCell ref="DZQ38:DZR38"/>
    <mergeCell ref="DZS38:DZT38"/>
    <mergeCell ref="DZV38:DZW38"/>
    <mergeCell ref="DZZ38:EAA38"/>
    <mergeCell ref="EAB38:EAC38"/>
    <mergeCell ref="EAE38:EAF38"/>
    <mergeCell ref="DYY38:DYZ38"/>
    <mergeCell ref="DZA38:DZB38"/>
    <mergeCell ref="DZD38:DZE38"/>
    <mergeCell ref="DZH38:DZI38"/>
    <mergeCell ref="DZJ38:DZK38"/>
    <mergeCell ref="DZM38:DZN38"/>
    <mergeCell ref="DYG38:DYH38"/>
    <mergeCell ref="DYI38:DYJ38"/>
    <mergeCell ref="DYL38:DYM38"/>
    <mergeCell ref="DYP38:DYQ38"/>
    <mergeCell ref="DYR38:DYS38"/>
    <mergeCell ref="DYU38:DYV38"/>
    <mergeCell ref="DXO38:DXP38"/>
    <mergeCell ref="DXQ38:DXR38"/>
    <mergeCell ref="DXT38:DXU38"/>
    <mergeCell ref="DXX38:DXY38"/>
    <mergeCell ref="DXZ38:DYA38"/>
    <mergeCell ref="DYC38:DYD38"/>
    <mergeCell ref="DWW38:DWX38"/>
    <mergeCell ref="DWY38:DWZ38"/>
    <mergeCell ref="DXB38:DXC38"/>
    <mergeCell ref="DXF38:DXG38"/>
    <mergeCell ref="DXH38:DXI38"/>
    <mergeCell ref="DXK38:DXL38"/>
    <mergeCell ref="DWE38:DWF38"/>
    <mergeCell ref="DWG38:DWH38"/>
    <mergeCell ref="DWJ38:DWK38"/>
    <mergeCell ref="DWN38:DWO38"/>
    <mergeCell ref="DWP38:DWQ38"/>
    <mergeCell ref="DWS38:DWT38"/>
    <mergeCell ref="DVM38:DVN38"/>
    <mergeCell ref="DVO38:DVP38"/>
    <mergeCell ref="DVR38:DVS38"/>
    <mergeCell ref="DVV38:DVW38"/>
    <mergeCell ref="DVX38:DVY38"/>
    <mergeCell ref="DWA38:DWB38"/>
    <mergeCell ref="DUU38:DUV38"/>
    <mergeCell ref="DUW38:DUX38"/>
    <mergeCell ref="DUZ38:DVA38"/>
    <mergeCell ref="DVD38:DVE38"/>
    <mergeCell ref="DVF38:DVG38"/>
    <mergeCell ref="DVI38:DVJ38"/>
    <mergeCell ref="DUC38:DUD38"/>
    <mergeCell ref="DUE38:DUF38"/>
    <mergeCell ref="DUH38:DUI38"/>
    <mergeCell ref="DUL38:DUM38"/>
    <mergeCell ref="DUN38:DUO38"/>
    <mergeCell ref="DUQ38:DUR38"/>
    <mergeCell ref="DTK38:DTL38"/>
    <mergeCell ref="DTM38:DTN38"/>
    <mergeCell ref="DTP38:DTQ38"/>
    <mergeCell ref="DTT38:DTU38"/>
    <mergeCell ref="DTV38:DTW38"/>
    <mergeCell ref="DTY38:DTZ38"/>
    <mergeCell ref="DSS38:DST38"/>
    <mergeCell ref="DSU38:DSV38"/>
    <mergeCell ref="DSX38:DSY38"/>
    <mergeCell ref="DTB38:DTC38"/>
    <mergeCell ref="DTD38:DTE38"/>
    <mergeCell ref="DTG38:DTH38"/>
    <mergeCell ref="DSA38:DSB38"/>
    <mergeCell ref="DSC38:DSD38"/>
    <mergeCell ref="DSF38:DSG38"/>
    <mergeCell ref="DSJ38:DSK38"/>
    <mergeCell ref="DSL38:DSM38"/>
    <mergeCell ref="DSO38:DSP38"/>
    <mergeCell ref="DRI38:DRJ38"/>
    <mergeCell ref="DRK38:DRL38"/>
    <mergeCell ref="DRN38:DRO38"/>
    <mergeCell ref="DRR38:DRS38"/>
    <mergeCell ref="DRT38:DRU38"/>
    <mergeCell ref="DRW38:DRX38"/>
    <mergeCell ref="DQQ38:DQR38"/>
    <mergeCell ref="DQS38:DQT38"/>
    <mergeCell ref="DQV38:DQW38"/>
    <mergeCell ref="DQZ38:DRA38"/>
    <mergeCell ref="DRB38:DRC38"/>
    <mergeCell ref="DRE38:DRF38"/>
    <mergeCell ref="DPY38:DPZ38"/>
    <mergeCell ref="DQA38:DQB38"/>
    <mergeCell ref="DQD38:DQE38"/>
    <mergeCell ref="DQH38:DQI38"/>
    <mergeCell ref="DQJ38:DQK38"/>
    <mergeCell ref="DQM38:DQN38"/>
    <mergeCell ref="DPG38:DPH38"/>
    <mergeCell ref="DPI38:DPJ38"/>
    <mergeCell ref="DPL38:DPM38"/>
    <mergeCell ref="DPP38:DPQ38"/>
    <mergeCell ref="DPR38:DPS38"/>
    <mergeCell ref="DPU38:DPV38"/>
    <mergeCell ref="DOO38:DOP38"/>
    <mergeCell ref="DOQ38:DOR38"/>
    <mergeCell ref="DOT38:DOU38"/>
    <mergeCell ref="DOX38:DOY38"/>
    <mergeCell ref="DOZ38:DPA38"/>
    <mergeCell ref="DPC38:DPD38"/>
    <mergeCell ref="DNW38:DNX38"/>
    <mergeCell ref="DNY38:DNZ38"/>
    <mergeCell ref="DOB38:DOC38"/>
    <mergeCell ref="DOF38:DOG38"/>
    <mergeCell ref="DOH38:DOI38"/>
    <mergeCell ref="DOK38:DOL38"/>
    <mergeCell ref="DNE38:DNF38"/>
    <mergeCell ref="DNG38:DNH38"/>
    <mergeCell ref="DNJ38:DNK38"/>
    <mergeCell ref="DNN38:DNO38"/>
    <mergeCell ref="DNP38:DNQ38"/>
    <mergeCell ref="DNS38:DNT38"/>
    <mergeCell ref="DMM38:DMN38"/>
    <mergeCell ref="DMO38:DMP38"/>
    <mergeCell ref="DMR38:DMS38"/>
    <mergeCell ref="DMV38:DMW38"/>
    <mergeCell ref="DMX38:DMY38"/>
    <mergeCell ref="DNA38:DNB38"/>
    <mergeCell ref="DLU38:DLV38"/>
    <mergeCell ref="DLW38:DLX38"/>
    <mergeCell ref="DLZ38:DMA38"/>
    <mergeCell ref="DMD38:DME38"/>
    <mergeCell ref="DMF38:DMG38"/>
    <mergeCell ref="DMI38:DMJ38"/>
    <mergeCell ref="DLC38:DLD38"/>
    <mergeCell ref="DLE38:DLF38"/>
    <mergeCell ref="DLH38:DLI38"/>
    <mergeCell ref="DLL38:DLM38"/>
    <mergeCell ref="DLN38:DLO38"/>
    <mergeCell ref="DLQ38:DLR38"/>
    <mergeCell ref="DKK38:DKL38"/>
    <mergeCell ref="DKM38:DKN38"/>
    <mergeCell ref="DKP38:DKQ38"/>
    <mergeCell ref="DKT38:DKU38"/>
    <mergeCell ref="DKV38:DKW38"/>
    <mergeCell ref="DKY38:DKZ38"/>
    <mergeCell ref="DJS38:DJT38"/>
    <mergeCell ref="DJU38:DJV38"/>
    <mergeCell ref="DJX38:DJY38"/>
    <mergeCell ref="DKB38:DKC38"/>
    <mergeCell ref="DKD38:DKE38"/>
    <mergeCell ref="DKG38:DKH38"/>
    <mergeCell ref="DJA38:DJB38"/>
    <mergeCell ref="DJC38:DJD38"/>
    <mergeCell ref="DJF38:DJG38"/>
    <mergeCell ref="DJJ38:DJK38"/>
    <mergeCell ref="DJL38:DJM38"/>
    <mergeCell ref="DJO38:DJP38"/>
    <mergeCell ref="DII38:DIJ38"/>
    <mergeCell ref="DIK38:DIL38"/>
    <mergeCell ref="DIN38:DIO38"/>
    <mergeCell ref="DIR38:DIS38"/>
    <mergeCell ref="DIT38:DIU38"/>
    <mergeCell ref="DIW38:DIX38"/>
    <mergeCell ref="DHQ38:DHR38"/>
    <mergeCell ref="DHS38:DHT38"/>
    <mergeCell ref="DHV38:DHW38"/>
    <mergeCell ref="DHZ38:DIA38"/>
    <mergeCell ref="DIB38:DIC38"/>
    <mergeCell ref="DIE38:DIF38"/>
    <mergeCell ref="DGY38:DGZ38"/>
    <mergeCell ref="DHA38:DHB38"/>
    <mergeCell ref="DHD38:DHE38"/>
    <mergeCell ref="DHH38:DHI38"/>
    <mergeCell ref="DHJ38:DHK38"/>
    <mergeCell ref="DHM38:DHN38"/>
    <mergeCell ref="DGG38:DGH38"/>
    <mergeCell ref="DGI38:DGJ38"/>
    <mergeCell ref="DGL38:DGM38"/>
    <mergeCell ref="DGP38:DGQ38"/>
    <mergeCell ref="DGR38:DGS38"/>
    <mergeCell ref="DGU38:DGV38"/>
    <mergeCell ref="DFO38:DFP38"/>
    <mergeCell ref="DFQ38:DFR38"/>
    <mergeCell ref="DFT38:DFU38"/>
    <mergeCell ref="DFX38:DFY38"/>
    <mergeCell ref="DFZ38:DGA38"/>
    <mergeCell ref="DGC38:DGD38"/>
    <mergeCell ref="DEW38:DEX38"/>
    <mergeCell ref="DEY38:DEZ38"/>
    <mergeCell ref="DFB38:DFC38"/>
    <mergeCell ref="DFF38:DFG38"/>
    <mergeCell ref="DFH38:DFI38"/>
    <mergeCell ref="DFK38:DFL38"/>
    <mergeCell ref="DEE38:DEF38"/>
    <mergeCell ref="DEG38:DEH38"/>
    <mergeCell ref="DEJ38:DEK38"/>
    <mergeCell ref="DEN38:DEO38"/>
    <mergeCell ref="DEP38:DEQ38"/>
    <mergeCell ref="DES38:DET38"/>
    <mergeCell ref="DDM38:DDN38"/>
    <mergeCell ref="DDO38:DDP38"/>
    <mergeCell ref="DDR38:DDS38"/>
    <mergeCell ref="DDV38:DDW38"/>
    <mergeCell ref="DDX38:DDY38"/>
    <mergeCell ref="DEA38:DEB38"/>
    <mergeCell ref="DCU38:DCV38"/>
    <mergeCell ref="DCW38:DCX38"/>
    <mergeCell ref="DCZ38:DDA38"/>
    <mergeCell ref="DDD38:DDE38"/>
    <mergeCell ref="DDF38:DDG38"/>
    <mergeCell ref="DDI38:DDJ38"/>
    <mergeCell ref="DCC38:DCD38"/>
    <mergeCell ref="DCE38:DCF38"/>
    <mergeCell ref="DCH38:DCI38"/>
    <mergeCell ref="DCL38:DCM38"/>
    <mergeCell ref="DCN38:DCO38"/>
    <mergeCell ref="DCQ38:DCR38"/>
    <mergeCell ref="DBK38:DBL38"/>
    <mergeCell ref="DBM38:DBN38"/>
    <mergeCell ref="DBP38:DBQ38"/>
    <mergeCell ref="DBT38:DBU38"/>
    <mergeCell ref="DBV38:DBW38"/>
    <mergeCell ref="DBY38:DBZ38"/>
    <mergeCell ref="DAS38:DAT38"/>
    <mergeCell ref="DAU38:DAV38"/>
    <mergeCell ref="DAX38:DAY38"/>
    <mergeCell ref="DBB38:DBC38"/>
    <mergeCell ref="DBD38:DBE38"/>
    <mergeCell ref="DBG38:DBH38"/>
    <mergeCell ref="DAA38:DAB38"/>
    <mergeCell ref="DAC38:DAD38"/>
    <mergeCell ref="DAF38:DAG38"/>
    <mergeCell ref="DAJ38:DAK38"/>
    <mergeCell ref="DAL38:DAM38"/>
    <mergeCell ref="DAO38:DAP38"/>
    <mergeCell ref="CZI38:CZJ38"/>
    <mergeCell ref="CZK38:CZL38"/>
    <mergeCell ref="CZN38:CZO38"/>
    <mergeCell ref="CZR38:CZS38"/>
    <mergeCell ref="CZT38:CZU38"/>
    <mergeCell ref="CZW38:CZX38"/>
    <mergeCell ref="CYQ38:CYR38"/>
    <mergeCell ref="CYS38:CYT38"/>
    <mergeCell ref="CYV38:CYW38"/>
    <mergeCell ref="CYZ38:CZA38"/>
    <mergeCell ref="CZB38:CZC38"/>
    <mergeCell ref="CZE38:CZF38"/>
    <mergeCell ref="CXY38:CXZ38"/>
    <mergeCell ref="CYA38:CYB38"/>
    <mergeCell ref="CYD38:CYE38"/>
    <mergeCell ref="CYH38:CYI38"/>
    <mergeCell ref="CYJ38:CYK38"/>
    <mergeCell ref="CYM38:CYN38"/>
    <mergeCell ref="CXG38:CXH38"/>
    <mergeCell ref="CXI38:CXJ38"/>
    <mergeCell ref="CXL38:CXM38"/>
    <mergeCell ref="CXP38:CXQ38"/>
    <mergeCell ref="CXR38:CXS38"/>
    <mergeCell ref="CXU38:CXV38"/>
    <mergeCell ref="CWO38:CWP38"/>
    <mergeCell ref="CWQ38:CWR38"/>
    <mergeCell ref="CWT38:CWU38"/>
    <mergeCell ref="CWX38:CWY38"/>
    <mergeCell ref="CWZ38:CXA38"/>
    <mergeCell ref="CXC38:CXD38"/>
    <mergeCell ref="CVW38:CVX38"/>
    <mergeCell ref="CVY38:CVZ38"/>
    <mergeCell ref="CWB38:CWC38"/>
    <mergeCell ref="CWF38:CWG38"/>
    <mergeCell ref="CWH38:CWI38"/>
    <mergeCell ref="CWK38:CWL38"/>
    <mergeCell ref="CVE38:CVF38"/>
    <mergeCell ref="CVG38:CVH38"/>
    <mergeCell ref="CVJ38:CVK38"/>
    <mergeCell ref="CVN38:CVO38"/>
    <mergeCell ref="CVP38:CVQ38"/>
    <mergeCell ref="CVS38:CVT38"/>
    <mergeCell ref="CUM38:CUN38"/>
    <mergeCell ref="CUO38:CUP38"/>
    <mergeCell ref="CUR38:CUS38"/>
    <mergeCell ref="CUV38:CUW38"/>
    <mergeCell ref="CUX38:CUY38"/>
    <mergeCell ref="CVA38:CVB38"/>
    <mergeCell ref="CTU38:CTV38"/>
    <mergeCell ref="CTW38:CTX38"/>
    <mergeCell ref="CTZ38:CUA38"/>
    <mergeCell ref="CUD38:CUE38"/>
    <mergeCell ref="CUF38:CUG38"/>
    <mergeCell ref="CUI38:CUJ38"/>
    <mergeCell ref="CTC38:CTD38"/>
    <mergeCell ref="CTE38:CTF38"/>
    <mergeCell ref="CTH38:CTI38"/>
    <mergeCell ref="CTL38:CTM38"/>
    <mergeCell ref="CTN38:CTO38"/>
    <mergeCell ref="CTQ38:CTR38"/>
    <mergeCell ref="CSK38:CSL38"/>
    <mergeCell ref="CSM38:CSN38"/>
    <mergeCell ref="CSP38:CSQ38"/>
    <mergeCell ref="CST38:CSU38"/>
    <mergeCell ref="CSV38:CSW38"/>
    <mergeCell ref="CSY38:CSZ38"/>
    <mergeCell ref="CRS38:CRT38"/>
    <mergeCell ref="CRU38:CRV38"/>
    <mergeCell ref="CRX38:CRY38"/>
    <mergeCell ref="CSB38:CSC38"/>
    <mergeCell ref="CSD38:CSE38"/>
    <mergeCell ref="CSG38:CSH38"/>
    <mergeCell ref="CRA38:CRB38"/>
    <mergeCell ref="CRC38:CRD38"/>
    <mergeCell ref="CRF38:CRG38"/>
    <mergeCell ref="CRJ38:CRK38"/>
    <mergeCell ref="CRL38:CRM38"/>
    <mergeCell ref="CRO38:CRP38"/>
    <mergeCell ref="CQI38:CQJ38"/>
    <mergeCell ref="CQK38:CQL38"/>
    <mergeCell ref="CQN38:CQO38"/>
    <mergeCell ref="CQR38:CQS38"/>
    <mergeCell ref="CQT38:CQU38"/>
    <mergeCell ref="CQW38:CQX38"/>
    <mergeCell ref="CPQ38:CPR38"/>
    <mergeCell ref="CPS38:CPT38"/>
    <mergeCell ref="CPV38:CPW38"/>
    <mergeCell ref="CPZ38:CQA38"/>
    <mergeCell ref="CQB38:CQC38"/>
    <mergeCell ref="CQE38:CQF38"/>
    <mergeCell ref="COY38:COZ38"/>
    <mergeCell ref="CPA38:CPB38"/>
    <mergeCell ref="CPD38:CPE38"/>
    <mergeCell ref="CPH38:CPI38"/>
    <mergeCell ref="CPJ38:CPK38"/>
    <mergeCell ref="CPM38:CPN38"/>
    <mergeCell ref="COG38:COH38"/>
    <mergeCell ref="COI38:COJ38"/>
    <mergeCell ref="COL38:COM38"/>
    <mergeCell ref="COP38:COQ38"/>
    <mergeCell ref="COR38:COS38"/>
    <mergeCell ref="COU38:COV38"/>
    <mergeCell ref="CNO38:CNP38"/>
    <mergeCell ref="CNQ38:CNR38"/>
    <mergeCell ref="CNT38:CNU38"/>
    <mergeCell ref="CNX38:CNY38"/>
    <mergeCell ref="CNZ38:COA38"/>
    <mergeCell ref="COC38:COD38"/>
    <mergeCell ref="CMW38:CMX38"/>
    <mergeCell ref="CMY38:CMZ38"/>
    <mergeCell ref="CNB38:CNC38"/>
    <mergeCell ref="CNF38:CNG38"/>
    <mergeCell ref="CNH38:CNI38"/>
    <mergeCell ref="CNK38:CNL38"/>
    <mergeCell ref="CME38:CMF38"/>
    <mergeCell ref="CMG38:CMH38"/>
    <mergeCell ref="CMJ38:CMK38"/>
    <mergeCell ref="CMN38:CMO38"/>
    <mergeCell ref="CMP38:CMQ38"/>
    <mergeCell ref="CMS38:CMT38"/>
    <mergeCell ref="CLM38:CLN38"/>
    <mergeCell ref="CLO38:CLP38"/>
    <mergeCell ref="CLR38:CLS38"/>
    <mergeCell ref="CLV38:CLW38"/>
    <mergeCell ref="CLX38:CLY38"/>
    <mergeCell ref="CMA38:CMB38"/>
    <mergeCell ref="CKU38:CKV38"/>
    <mergeCell ref="CKW38:CKX38"/>
    <mergeCell ref="CKZ38:CLA38"/>
    <mergeCell ref="CLD38:CLE38"/>
    <mergeCell ref="CLF38:CLG38"/>
    <mergeCell ref="CLI38:CLJ38"/>
    <mergeCell ref="CKC38:CKD38"/>
    <mergeCell ref="CKE38:CKF38"/>
    <mergeCell ref="CKH38:CKI38"/>
    <mergeCell ref="CKL38:CKM38"/>
    <mergeCell ref="CKN38:CKO38"/>
    <mergeCell ref="CKQ38:CKR38"/>
    <mergeCell ref="CJK38:CJL38"/>
    <mergeCell ref="CJM38:CJN38"/>
    <mergeCell ref="CJP38:CJQ38"/>
    <mergeCell ref="CJT38:CJU38"/>
    <mergeCell ref="CJV38:CJW38"/>
    <mergeCell ref="CJY38:CJZ38"/>
    <mergeCell ref="CIS38:CIT38"/>
    <mergeCell ref="CIU38:CIV38"/>
    <mergeCell ref="CIX38:CIY38"/>
    <mergeCell ref="CJB38:CJC38"/>
    <mergeCell ref="CJD38:CJE38"/>
    <mergeCell ref="CJG38:CJH38"/>
    <mergeCell ref="CIA38:CIB38"/>
    <mergeCell ref="CIC38:CID38"/>
    <mergeCell ref="CIF38:CIG38"/>
    <mergeCell ref="CIJ38:CIK38"/>
    <mergeCell ref="CIL38:CIM38"/>
    <mergeCell ref="CIO38:CIP38"/>
    <mergeCell ref="CHI38:CHJ38"/>
    <mergeCell ref="CHK38:CHL38"/>
    <mergeCell ref="CHN38:CHO38"/>
    <mergeCell ref="CHR38:CHS38"/>
    <mergeCell ref="CHT38:CHU38"/>
    <mergeCell ref="CHW38:CHX38"/>
    <mergeCell ref="CGQ38:CGR38"/>
    <mergeCell ref="CGS38:CGT38"/>
    <mergeCell ref="CGV38:CGW38"/>
    <mergeCell ref="CGZ38:CHA38"/>
    <mergeCell ref="CHB38:CHC38"/>
    <mergeCell ref="CHE38:CHF38"/>
    <mergeCell ref="CFY38:CFZ38"/>
    <mergeCell ref="CGA38:CGB38"/>
    <mergeCell ref="CGD38:CGE38"/>
    <mergeCell ref="CGH38:CGI38"/>
    <mergeCell ref="CGJ38:CGK38"/>
    <mergeCell ref="CGM38:CGN38"/>
    <mergeCell ref="CFG38:CFH38"/>
    <mergeCell ref="CFI38:CFJ38"/>
    <mergeCell ref="CFL38:CFM38"/>
    <mergeCell ref="CFP38:CFQ38"/>
    <mergeCell ref="CFR38:CFS38"/>
    <mergeCell ref="CFU38:CFV38"/>
    <mergeCell ref="CEO38:CEP38"/>
    <mergeCell ref="CEQ38:CER38"/>
    <mergeCell ref="CET38:CEU38"/>
    <mergeCell ref="CEX38:CEY38"/>
    <mergeCell ref="CEZ38:CFA38"/>
    <mergeCell ref="CFC38:CFD38"/>
    <mergeCell ref="CDW38:CDX38"/>
    <mergeCell ref="CDY38:CDZ38"/>
    <mergeCell ref="CEB38:CEC38"/>
    <mergeCell ref="CEF38:CEG38"/>
    <mergeCell ref="CEH38:CEI38"/>
    <mergeCell ref="CEK38:CEL38"/>
    <mergeCell ref="CDE38:CDF38"/>
    <mergeCell ref="CDG38:CDH38"/>
    <mergeCell ref="CDJ38:CDK38"/>
    <mergeCell ref="CDN38:CDO38"/>
    <mergeCell ref="CDP38:CDQ38"/>
    <mergeCell ref="CDS38:CDT38"/>
    <mergeCell ref="CCM38:CCN38"/>
    <mergeCell ref="CCO38:CCP38"/>
    <mergeCell ref="CCR38:CCS38"/>
    <mergeCell ref="CCV38:CCW38"/>
    <mergeCell ref="CCX38:CCY38"/>
    <mergeCell ref="CDA38:CDB38"/>
    <mergeCell ref="CBU38:CBV38"/>
    <mergeCell ref="CBW38:CBX38"/>
    <mergeCell ref="CBZ38:CCA38"/>
    <mergeCell ref="CCD38:CCE38"/>
    <mergeCell ref="CCF38:CCG38"/>
    <mergeCell ref="CCI38:CCJ38"/>
    <mergeCell ref="CBC38:CBD38"/>
    <mergeCell ref="CBE38:CBF38"/>
    <mergeCell ref="CBH38:CBI38"/>
    <mergeCell ref="CBL38:CBM38"/>
    <mergeCell ref="CBN38:CBO38"/>
    <mergeCell ref="CBQ38:CBR38"/>
    <mergeCell ref="CAK38:CAL38"/>
    <mergeCell ref="CAM38:CAN38"/>
    <mergeCell ref="CAP38:CAQ38"/>
    <mergeCell ref="CAT38:CAU38"/>
    <mergeCell ref="CAV38:CAW38"/>
    <mergeCell ref="CAY38:CAZ38"/>
    <mergeCell ref="BZS38:BZT38"/>
    <mergeCell ref="BZU38:BZV38"/>
    <mergeCell ref="BZX38:BZY38"/>
    <mergeCell ref="CAB38:CAC38"/>
    <mergeCell ref="CAD38:CAE38"/>
    <mergeCell ref="CAG38:CAH38"/>
    <mergeCell ref="BZA38:BZB38"/>
    <mergeCell ref="BZC38:BZD38"/>
    <mergeCell ref="BZF38:BZG38"/>
    <mergeCell ref="BZJ38:BZK38"/>
    <mergeCell ref="BZL38:BZM38"/>
    <mergeCell ref="BZO38:BZP38"/>
    <mergeCell ref="BYI38:BYJ38"/>
    <mergeCell ref="BYK38:BYL38"/>
    <mergeCell ref="BYN38:BYO38"/>
    <mergeCell ref="BYR38:BYS38"/>
    <mergeCell ref="BYT38:BYU38"/>
    <mergeCell ref="BYW38:BYX38"/>
    <mergeCell ref="BXQ38:BXR38"/>
    <mergeCell ref="BXS38:BXT38"/>
    <mergeCell ref="BXV38:BXW38"/>
    <mergeCell ref="BXZ38:BYA38"/>
    <mergeCell ref="BYB38:BYC38"/>
    <mergeCell ref="BYE38:BYF38"/>
    <mergeCell ref="BWY38:BWZ38"/>
    <mergeCell ref="BXA38:BXB38"/>
    <mergeCell ref="BXD38:BXE38"/>
    <mergeCell ref="BXH38:BXI38"/>
    <mergeCell ref="BXJ38:BXK38"/>
    <mergeCell ref="BXM38:BXN38"/>
    <mergeCell ref="BWG38:BWH38"/>
    <mergeCell ref="BWI38:BWJ38"/>
    <mergeCell ref="BWL38:BWM38"/>
    <mergeCell ref="BWP38:BWQ38"/>
    <mergeCell ref="BWR38:BWS38"/>
    <mergeCell ref="BWU38:BWV38"/>
    <mergeCell ref="BVO38:BVP38"/>
    <mergeCell ref="BVQ38:BVR38"/>
    <mergeCell ref="BVT38:BVU38"/>
    <mergeCell ref="BVX38:BVY38"/>
    <mergeCell ref="BVZ38:BWA38"/>
    <mergeCell ref="BWC38:BWD38"/>
    <mergeCell ref="BUW38:BUX38"/>
    <mergeCell ref="BUY38:BUZ38"/>
    <mergeCell ref="BVB38:BVC38"/>
    <mergeCell ref="BVF38:BVG38"/>
    <mergeCell ref="BVH38:BVI38"/>
    <mergeCell ref="BVK38:BVL38"/>
    <mergeCell ref="BUE38:BUF38"/>
    <mergeCell ref="BUG38:BUH38"/>
    <mergeCell ref="BUJ38:BUK38"/>
    <mergeCell ref="BUN38:BUO38"/>
    <mergeCell ref="BUP38:BUQ38"/>
    <mergeCell ref="BUS38:BUT38"/>
    <mergeCell ref="BTM38:BTN38"/>
    <mergeCell ref="BTO38:BTP38"/>
    <mergeCell ref="BTR38:BTS38"/>
    <mergeCell ref="BTV38:BTW38"/>
    <mergeCell ref="BTX38:BTY38"/>
    <mergeCell ref="BUA38:BUB38"/>
    <mergeCell ref="BSU38:BSV38"/>
    <mergeCell ref="BSW38:BSX38"/>
    <mergeCell ref="BSZ38:BTA38"/>
    <mergeCell ref="BTD38:BTE38"/>
    <mergeCell ref="BTF38:BTG38"/>
    <mergeCell ref="BTI38:BTJ38"/>
    <mergeCell ref="BSC38:BSD38"/>
    <mergeCell ref="BSE38:BSF38"/>
    <mergeCell ref="BSH38:BSI38"/>
    <mergeCell ref="BSL38:BSM38"/>
    <mergeCell ref="BSN38:BSO38"/>
    <mergeCell ref="BSQ38:BSR38"/>
    <mergeCell ref="BRK38:BRL38"/>
    <mergeCell ref="BRM38:BRN38"/>
    <mergeCell ref="BRP38:BRQ38"/>
    <mergeCell ref="BRT38:BRU38"/>
    <mergeCell ref="BRV38:BRW38"/>
    <mergeCell ref="BRY38:BRZ38"/>
    <mergeCell ref="BQS38:BQT38"/>
    <mergeCell ref="BQU38:BQV38"/>
    <mergeCell ref="BQX38:BQY38"/>
    <mergeCell ref="BRB38:BRC38"/>
    <mergeCell ref="BRD38:BRE38"/>
    <mergeCell ref="BRG38:BRH38"/>
    <mergeCell ref="BQA38:BQB38"/>
    <mergeCell ref="BQC38:BQD38"/>
    <mergeCell ref="BQF38:BQG38"/>
    <mergeCell ref="BQJ38:BQK38"/>
    <mergeCell ref="BQL38:BQM38"/>
    <mergeCell ref="BQO38:BQP38"/>
    <mergeCell ref="BPI38:BPJ38"/>
    <mergeCell ref="BPK38:BPL38"/>
    <mergeCell ref="BPN38:BPO38"/>
    <mergeCell ref="BPR38:BPS38"/>
    <mergeCell ref="BPT38:BPU38"/>
    <mergeCell ref="BPW38:BPX38"/>
    <mergeCell ref="BOQ38:BOR38"/>
    <mergeCell ref="BOS38:BOT38"/>
    <mergeCell ref="BOV38:BOW38"/>
    <mergeCell ref="BOZ38:BPA38"/>
    <mergeCell ref="BPB38:BPC38"/>
    <mergeCell ref="BPE38:BPF38"/>
    <mergeCell ref="BNY38:BNZ38"/>
    <mergeCell ref="BOA38:BOB38"/>
    <mergeCell ref="BOD38:BOE38"/>
    <mergeCell ref="BOH38:BOI38"/>
    <mergeCell ref="BOJ38:BOK38"/>
    <mergeCell ref="BOM38:BON38"/>
    <mergeCell ref="BNG38:BNH38"/>
    <mergeCell ref="BNI38:BNJ38"/>
    <mergeCell ref="BNL38:BNM38"/>
    <mergeCell ref="BNP38:BNQ38"/>
    <mergeCell ref="BNR38:BNS38"/>
    <mergeCell ref="BNU38:BNV38"/>
    <mergeCell ref="BMO38:BMP38"/>
    <mergeCell ref="BMQ38:BMR38"/>
    <mergeCell ref="BMT38:BMU38"/>
    <mergeCell ref="BMX38:BMY38"/>
    <mergeCell ref="BMZ38:BNA38"/>
    <mergeCell ref="BNC38:BND38"/>
    <mergeCell ref="BLW38:BLX38"/>
    <mergeCell ref="BLY38:BLZ38"/>
    <mergeCell ref="BMB38:BMC38"/>
    <mergeCell ref="BMF38:BMG38"/>
    <mergeCell ref="BMH38:BMI38"/>
    <mergeCell ref="BMK38:BML38"/>
    <mergeCell ref="BLE38:BLF38"/>
    <mergeCell ref="BLG38:BLH38"/>
    <mergeCell ref="BLJ38:BLK38"/>
    <mergeCell ref="BLN38:BLO38"/>
    <mergeCell ref="BLP38:BLQ38"/>
    <mergeCell ref="BLS38:BLT38"/>
    <mergeCell ref="BKM38:BKN38"/>
    <mergeCell ref="BKO38:BKP38"/>
    <mergeCell ref="BKR38:BKS38"/>
    <mergeCell ref="BKV38:BKW38"/>
    <mergeCell ref="BKX38:BKY38"/>
    <mergeCell ref="BLA38:BLB38"/>
    <mergeCell ref="BJU38:BJV38"/>
    <mergeCell ref="BJW38:BJX38"/>
    <mergeCell ref="BJZ38:BKA38"/>
    <mergeCell ref="BKD38:BKE38"/>
    <mergeCell ref="BKF38:BKG38"/>
    <mergeCell ref="BKI38:BKJ38"/>
    <mergeCell ref="BJC38:BJD38"/>
    <mergeCell ref="BJE38:BJF38"/>
    <mergeCell ref="BJH38:BJI38"/>
    <mergeCell ref="BJL38:BJM38"/>
    <mergeCell ref="BJN38:BJO38"/>
    <mergeCell ref="BJQ38:BJR38"/>
    <mergeCell ref="BIK38:BIL38"/>
    <mergeCell ref="BIM38:BIN38"/>
    <mergeCell ref="BIP38:BIQ38"/>
    <mergeCell ref="BIT38:BIU38"/>
    <mergeCell ref="BIV38:BIW38"/>
    <mergeCell ref="BIY38:BIZ38"/>
    <mergeCell ref="BHS38:BHT38"/>
    <mergeCell ref="BHU38:BHV38"/>
    <mergeCell ref="BHX38:BHY38"/>
    <mergeCell ref="BIB38:BIC38"/>
    <mergeCell ref="BID38:BIE38"/>
    <mergeCell ref="BIG38:BIH38"/>
    <mergeCell ref="BHA38:BHB38"/>
    <mergeCell ref="BHC38:BHD38"/>
    <mergeCell ref="BHF38:BHG38"/>
    <mergeCell ref="BHJ38:BHK38"/>
    <mergeCell ref="BHL38:BHM38"/>
    <mergeCell ref="BHO38:BHP38"/>
    <mergeCell ref="BGI38:BGJ38"/>
    <mergeCell ref="BGK38:BGL38"/>
    <mergeCell ref="BGN38:BGO38"/>
    <mergeCell ref="BGR38:BGS38"/>
    <mergeCell ref="BGT38:BGU38"/>
    <mergeCell ref="BGW38:BGX38"/>
    <mergeCell ref="BFQ38:BFR38"/>
    <mergeCell ref="BFS38:BFT38"/>
    <mergeCell ref="BFV38:BFW38"/>
    <mergeCell ref="BFZ38:BGA38"/>
    <mergeCell ref="BGB38:BGC38"/>
    <mergeCell ref="BGE38:BGF38"/>
    <mergeCell ref="BEY38:BEZ38"/>
    <mergeCell ref="BFA38:BFB38"/>
    <mergeCell ref="BFD38:BFE38"/>
    <mergeCell ref="BFH38:BFI38"/>
    <mergeCell ref="BFJ38:BFK38"/>
    <mergeCell ref="BFM38:BFN38"/>
    <mergeCell ref="BEG38:BEH38"/>
    <mergeCell ref="BEI38:BEJ38"/>
    <mergeCell ref="BEL38:BEM38"/>
    <mergeCell ref="BEP38:BEQ38"/>
    <mergeCell ref="BER38:BES38"/>
    <mergeCell ref="BEU38:BEV38"/>
    <mergeCell ref="BDO38:BDP38"/>
    <mergeCell ref="BDQ38:BDR38"/>
    <mergeCell ref="BDT38:BDU38"/>
    <mergeCell ref="BDX38:BDY38"/>
    <mergeCell ref="BDZ38:BEA38"/>
    <mergeCell ref="BEC38:BED38"/>
    <mergeCell ref="BCW38:BCX38"/>
    <mergeCell ref="BCY38:BCZ38"/>
    <mergeCell ref="BDB38:BDC38"/>
    <mergeCell ref="BDF38:BDG38"/>
    <mergeCell ref="BDH38:BDI38"/>
    <mergeCell ref="BDK38:BDL38"/>
    <mergeCell ref="BCE38:BCF38"/>
    <mergeCell ref="BCG38:BCH38"/>
    <mergeCell ref="BCJ38:BCK38"/>
    <mergeCell ref="BCN38:BCO38"/>
    <mergeCell ref="BCP38:BCQ38"/>
    <mergeCell ref="BCS38:BCT38"/>
    <mergeCell ref="BBM38:BBN38"/>
    <mergeCell ref="BBO38:BBP38"/>
    <mergeCell ref="BBR38:BBS38"/>
    <mergeCell ref="BBV38:BBW38"/>
    <mergeCell ref="BBX38:BBY38"/>
    <mergeCell ref="BCA38:BCB38"/>
    <mergeCell ref="BAU38:BAV38"/>
    <mergeCell ref="BAW38:BAX38"/>
    <mergeCell ref="BAZ38:BBA38"/>
    <mergeCell ref="BBD38:BBE38"/>
    <mergeCell ref="BBF38:BBG38"/>
    <mergeCell ref="BBI38:BBJ38"/>
    <mergeCell ref="BAC38:BAD38"/>
    <mergeCell ref="BAE38:BAF38"/>
    <mergeCell ref="BAH38:BAI38"/>
    <mergeCell ref="BAL38:BAM38"/>
    <mergeCell ref="BAN38:BAO38"/>
    <mergeCell ref="BAQ38:BAR38"/>
    <mergeCell ref="AZK38:AZL38"/>
    <mergeCell ref="AZM38:AZN38"/>
    <mergeCell ref="AZP38:AZQ38"/>
    <mergeCell ref="AZT38:AZU38"/>
    <mergeCell ref="AZV38:AZW38"/>
    <mergeCell ref="AZY38:AZZ38"/>
    <mergeCell ref="AYS38:AYT38"/>
    <mergeCell ref="AYU38:AYV38"/>
    <mergeCell ref="AYX38:AYY38"/>
    <mergeCell ref="AZB38:AZC38"/>
    <mergeCell ref="AZD38:AZE38"/>
    <mergeCell ref="AZG38:AZH38"/>
    <mergeCell ref="AYA38:AYB38"/>
    <mergeCell ref="AYC38:AYD38"/>
    <mergeCell ref="AYF38:AYG38"/>
    <mergeCell ref="AYJ38:AYK38"/>
    <mergeCell ref="AYL38:AYM38"/>
    <mergeCell ref="AYO38:AYP38"/>
    <mergeCell ref="AXI38:AXJ38"/>
    <mergeCell ref="AXK38:AXL38"/>
    <mergeCell ref="AXN38:AXO38"/>
    <mergeCell ref="AXR38:AXS38"/>
    <mergeCell ref="AXT38:AXU38"/>
    <mergeCell ref="AXW38:AXX38"/>
    <mergeCell ref="AWQ38:AWR38"/>
    <mergeCell ref="AWS38:AWT38"/>
    <mergeCell ref="AWV38:AWW38"/>
    <mergeCell ref="AWZ38:AXA38"/>
    <mergeCell ref="AXB38:AXC38"/>
    <mergeCell ref="AXE38:AXF38"/>
    <mergeCell ref="AVY38:AVZ38"/>
    <mergeCell ref="AWA38:AWB38"/>
    <mergeCell ref="AWD38:AWE38"/>
    <mergeCell ref="AWH38:AWI38"/>
    <mergeCell ref="AWJ38:AWK38"/>
    <mergeCell ref="AWM38:AWN38"/>
    <mergeCell ref="AVG38:AVH38"/>
    <mergeCell ref="AVI38:AVJ38"/>
    <mergeCell ref="AVL38:AVM38"/>
    <mergeCell ref="AVP38:AVQ38"/>
    <mergeCell ref="AVR38:AVS38"/>
    <mergeCell ref="AVU38:AVV38"/>
    <mergeCell ref="AUO38:AUP38"/>
    <mergeCell ref="AUQ38:AUR38"/>
    <mergeCell ref="AUT38:AUU38"/>
    <mergeCell ref="AUX38:AUY38"/>
    <mergeCell ref="AUZ38:AVA38"/>
    <mergeCell ref="AVC38:AVD38"/>
    <mergeCell ref="ATW38:ATX38"/>
    <mergeCell ref="ATY38:ATZ38"/>
    <mergeCell ref="AUB38:AUC38"/>
    <mergeCell ref="AUF38:AUG38"/>
    <mergeCell ref="AUH38:AUI38"/>
    <mergeCell ref="AUK38:AUL38"/>
    <mergeCell ref="ATE38:ATF38"/>
    <mergeCell ref="ATG38:ATH38"/>
    <mergeCell ref="ATJ38:ATK38"/>
    <mergeCell ref="ATN38:ATO38"/>
    <mergeCell ref="ATP38:ATQ38"/>
    <mergeCell ref="ATS38:ATT38"/>
    <mergeCell ref="ASM38:ASN38"/>
    <mergeCell ref="ASO38:ASP38"/>
    <mergeCell ref="ASR38:ASS38"/>
    <mergeCell ref="ASV38:ASW38"/>
    <mergeCell ref="ASX38:ASY38"/>
    <mergeCell ref="ATA38:ATB38"/>
    <mergeCell ref="ARU38:ARV38"/>
    <mergeCell ref="ARW38:ARX38"/>
    <mergeCell ref="ARZ38:ASA38"/>
    <mergeCell ref="ASD38:ASE38"/>
    <mergeCell ref="ASF38:ASG38"/>
    <mergeCell ref="ASI38:ASJ38"/>
    <mergeCell ref="ARC38:ARD38"/>
    <mergeCell ref="ARE38:ARF38"/>
    <mergeCell ref="ARH38:ARI38"/>
    <mergeCell ref="ARL38:ARM38"/>
    <mergeCell ref="ARN38:ARO38"/>
    <mergeCell ref="ARQ38:ARR38"/>
    <mergeCell ref="AQK38:AQL38"/>
    <mergeCell ref="AQM38:AQN38"/>
    <mergeCell ref="AQP38:AQQ38"/>
    <mergeCell ref="AQT38:AQU38"/>
    <mergeCell ref="AQV38:AQW38"/>
    <mergeCell ref="AQY38:AQZ38"/>
    <mergeCell ref="APS38:APT38"/>
    <mergeCell ref="APU38:APV38"/>
    <mergeCell ref="APX38:APY38"/>
    <mergeCell ref="AQB38:AQC38"/>
    <mergeCell ref="AQD38:AQE38"/>
    <mergeCell ref="AQG38:AQH38"/>
    <mergeCell ref="APA38:APB38"/>
    <mergeCell ref="APC38:APD38"/>
    <mergeCell ref="APF38:APG38"/>
    <mergeCell ref="APJ38:APK38"/>
    <mergeCell ref="APL38:APM38"/>
    <mergeCell ref="APO38:APP38"/>
    <mergeCell ref="AOI38:AOJ38"/>
    <mergeCell ref="AOK38:AOL38"/>
    <mergeCell ref="AON38:AOO38"/>
    <mergeCell ref="AOR38:AOS38"/>
    <mergeCell ref="AOT38:AOU38"/>
    <mergeCell ref="AOW38:AOX38"/>
    <mergeCell ref="ANQ38:ANR38"/>
    <mergeCell ref="ANS38:ANT38"/>
    <mergeCell ref="ANV38:ANW38"/>
    <mergeCell ref="ANZ38:AOA38"/>
    <mergeCell ref="AOB38:AOC38"/>
    <mergeCell ref="AOE38:AOF38"/>
    <mergeCell ref="AMY38:AMZ38"/>
    <mergeCell ref="ANA38:ANB38"/>
    <mergeCell ref="AND38:ANE38"/>
    <mergeCell ref="ANH38:ANI38"/>
    <mergeCell ref="ANJ38:ANK38"/>
    <mergeCell ref="ANM38:ANN38"/>
    <mergeCell ref="AMG38:AMH38"/>
    <mergeCell ref="AMI38:AMJ38"/>
    <mergeCell ref="AML38:AMM38"/>
    <mergeCell ref="AMP38:AMQ38"/>
    <mergeCell ref="AMR38:AMS38"/>
    <mergeCell ref="AMU38:AMV38"/>
    <mergeCell ref="ALO38:ALP38"/>
    <mergeCell ref="ALQ38:ALR38"/>
    <mergeCell ref="ALT38:ALU38"/>
    <mergeCell ref="ALX38:ALY38"/>
    <mergeCell ref="ALZ38:AMA38"/>
    <mergeCell ref="AMC38:AMD38"/>
    <mergeCell ref="AKW38:AKX38"/>
    <mergeCell ref="AKY38:AKZ38"/>
    <mergeCell ref="ALB38:ALC38"/>
    <mergeCell ref="ALF38:ALG38"/>
    <mergeCell ref="ALH38:ALI38"/>
    <mergeCell ref="ALK38:ALL38"/>
    <mergeCell ref="AKE38:AKF38"/>
    <mergeCell ref="AKG38:AKH38"/>
    <mergeCell ref="AKJ38:AKK38"/>
    <mergeCell ref="AKN38:AKO38"/>
    <mergeCell ref="AKP38:AKQ38"/>
    <mergeCell ref="AKS38:AKT38"/>
    <mergeCell ref="AJM38:AJN38"/>
    <mergeCell ref="AJO38:AJP38"/>
    <mergeCell ref="AJR38:AJS38"/>
    <mergeCell ref="AJV38:AJW38"/>
    <mergeCell ref="AJX38:AJY38"/>
    <mergeCell ref="AKA38:AKB38"/>
    <mergeCell ref="AIU38:AIV38"/>
    <mergeCell ref="AIW38:AIX38"/>
    <mergeCell ref="AIZ38:AJA38"/>
    <mergeCell ref="AJD38:AJE38"/>
    <mergeCell ref="AJF38:AJG38"/>
    <mergeCell ref="AJI38:AJJ38"/>
    <mergeCell ref="AIC38:AID38"/>
    <mergeCell ref="AIE38:AIF38"/>
    <mergeCell ref="AIH38:AII38"/>
    <mergeCell ref="AIL38:AIM38"/>
    <mergeCell ref="AIN38:AIO38"/>
    <mergeCell ref="AIQ38:AIR38"/>
    <mergeCell ref="AHK38:AHL38"/>
    <mergeCell ref="AHM38:AHN38"/>
    <mergeCell ref="AHP38:AHQ38"/>
    <mergeCell ref="AHT38:AHU38"/>
    <mergeCell ref="AHV38:AHW38"/>
    <mergeCell ref="AHY38:AHZ38"/>
    <mergeCell ref="AGS38:AGT38"/>
    <mergeCell ref="AGU38:AGV38"/>
    <mergeCell ref="AGX38:AGY38"/>
    <mergeCell ref="AHB38:AHC38"/>
    <mergeCell ref="AHD38:AHE38"/>
    <mergeCell ref="AHG38:AHH38"/>
    <mergeCell ref="AGA38:AGB38"/>
    <mergeCell ref="AGC38:AGD38"/>
    <mergeCell ref="AGF38:AGG38"/>
    <mergeCell ref="AGJ38:AGK38"/>
    <mergeCell ref="AGL38:AGM38"/>
    <mergeCell ref="AGO38:AGP38"/>
    <mergeCell ref="AFI38:AFJ38"/>
    <mergeCell ref="AFK38:AFL38"/>
    <mergeCell ref="AFN38:AFO38"/>
    <mergeCell ref="AFR38:AFS38"/>
    <mergeCell ref="AFT38:AFU38"/>
    <mergeCell ref="AFW38:AFX38"/>
    <mergeCell ref="AEQ38:AER38"/>
    <mergeCell ref="AES38:AET38"/>
    <mergeCell ref="AEV38:AEW38"/>
    <mergeCell ref="AEZ38:AFA38"/>
    <mergeCell ref="AFB38:AFC38"/>
    <mergeCell ref="AFE38:AFF38"/>
    <mergeCell ref="ADY38:ADZ38"/>
    <mergeCell ref="AEA38:AEB38"/>
    <mergeCell ref="AED38:AEE38"/>
    <mergeCell ref="AEH38:AEI38"/>
    <mergeCell ref="AEJ38:AEK38"/>
    <mergeCell ref="AEM38:AEN38"/>
    <mergeCell ref="ADG38:ADH38"/>
    <mergeCell ref="ADI38:ADJ38"/>
    <mergeCell ref="ADL38:ADM38"/>
    <mergeCell ref="ADP38:ADQ38"/>
    <mergeCell ref="ADR38:ADS38"/>
    <mergeCell ref="ADU38:ADV38"/>
    <mergeCell ref="ACO38:ACP38"/>
    <mergeCell ref="ACQ38:ACR38"/>
    <mergeCell ref="ACT38:ACU38"/>
    <mergeCell ref="ACX38:ACY38"/>
    <mergeCell ref="ACZ38:ADA38"/>
    <mergeCell ref="ADC38:ADD38"/>
    <mergeCell ref="ABW38:ABX38"/>
    <mergeCell ref="ABY38:ABZ38"/>
    <mergeCell ref="ACB38:ACC38"/>
    <mergeCell ref="ACF38:ACG38"/>
    <mergeCell ref="ACH38:ACI38"/>
    <mergeCell ref="ACK38:ACL38"/>
    <mergeCell ref="ABE38:ABF38"/>
    <mergeCell ref="ABG38:ABH38"/>
    <mergeCell ref="ABJ38:ABK38"/>
    <mergeCell ref="ABN38:ABO38"/>
    <mergeCell ref="ABP38:ABQ38"/>
    <mergeCell ref="ABS38:ABT38"/>
    <mergeCell ref="AAM38:AAN38"/>
    <mergeCell ref="AAO38:AAP38"/>
    <mergeCell ref="AAR38:AAS38"/>
    <mergeCell ref="AAV38:AAW38"/>
    <mergeCell ref="AAX38:AAY38"/>
    <mergeCell ref="ABA38:ABB38"/>
    <mergeCell ref="ZU38:ZV38"/>
    <mergeCell ref="ZW38:ZX38"/>
    <mergeCell ref="ZZ38:AAA38"/>
    <mergeCell ref="AAD38:AAE38"/>
    <mergeCell ref="AAF38:AAG38"/>
    <mergeCell ref="AAI38:AAJ38"/>
    <mergeCell ref="ZC38:ZD38"/>
    <mergeCell ref="ZE38:ZF38"/>
    <mergeCell ref="ZH38:ZI38"/>
    <mergeCell ref="ZL38:ZM38"/>
    <mergeCell ref="ZN38:ZO38"/>
    <mergeCell ref="ZQ38:ZR38"/>
    <mergeCell ref="YK38:YL38"/>
    <mergeCell ref="YM38:YN38"/>
    <mergeCell ref="YP38:YQ38"/>
    <mergeCell ref="YT38:YU38"/>
    <mergeCell ref="YV38:YW38"/>
    <mergeCell ref="YY38:YZ38"/>
    <mergeCell ref="XS38:XT38"/>
    <mergeCell ref="XU38:XV38"/>
    <mergeCell ref="XX38:XY38"/>
    <mergeCell ref="YB38:YC38"/>
    <mergeCell ref="YD38:YE38"/>
    <mergeCell ref="YG38:YH38"/>
    <mergeCell ref="XA38:XB38"/>
    <mergeCell ref="XC38:XD38"/>
    <mergeCell ref="XF38:XG38"/>
    <mergeCell ref="XJ38:XK38"/>
    <mergeCell ref="XL38:XM38"/>
    <mergeCell ref="XO38:XP38"/>
    <mergeCell ref="WI38:WJ38"/>
    <mergeCell ref="WK38:WL38"/>
    <mergeCell ref="WN38:WO38"/>
    <mergeCell ref="WR38:WS38"/>
    <mergeCell ref="WT38:WU38"/>
    <mergeCell ref="WW38:WX38"/>
    <mergeCell ref="VQ38:VR38"/>
    <mergeCell ref="VS38:VT38"/>
    <mergeCell ref="VV38:VW38"/>
    <mergeCell ref="VZ38:WA38"/>
    <mergeCell ref="WB38:WC38"/>
    <mergeCell ref="WE38:WF38"/>
    <mergeCell ref="UY38:UZ38"/>
    <mergeCell ref="VA38:VB38"/>
    <mergeCell ref="VD38:VE38"/>
    <mergeCell ref="VH38:VI38"/>
    <mergeCell ref="VJ38:VK38"/>
    <mergeCell ref="VM38:VN38"/>
    <mergeCell ref="UG38:UH38"/>
    <mergeCell ref="UI38:UJ38"/>
    <mergeCell ref="UL38:UM38"/>
    <mergeCell ref="UP38:UQ38"/>
    <mergeCell ref="UR38:US38"/>
    <mergeCell ref="UU38:UV38"/>
    <mergeCell ref="TO38:TP38"/>
    <mergeCell ref="TQ38:TR38"/>
    <mergeCell ref="TT38:TU38"/>
    <mergeCell ref="TX38:TY38"/>
    <mergeCell ref="TZ38:UA38"/>
    <mergeCell ref="UC38:UD38"/>
    <mergeCell ref="SW38:SX38"/>
    <mergeCell ref="SY38:SZ38"/>
    <mergeCell ref="TB38:TC38"/>
    <mergeCell ref="TF38:TG38"/>
    <mergeCell ref="TH38:TI38"/>
    <mergeCell ref="TK38:TL38"/>
    <mergeCell ref="SE38:SF38"/>
    <mergeCell ref="SG38:SH38"/>
    <mergeCell ref="SJ38:SK38"/>
    <mergeCell ref="SN38:SO38"/>
    <mergeCell ref="SP38:SQ38"/>
    <mergeCell ref="SS38:ST38"/>
    <mergeCell ref="RM38:RN38"/>
    <mergeCell ref="RO38:RP38"/>
    <mergeCell ref="RR38:RS38"/>
    <mergeCell ref="RV38:RW38"/>
    <mergeCell ref="RX38:RY38"/>
    <mergeCell ref="SA38:SB38"/>
    <mergeCell ref="QU38:QV38"/>
    <mergeCell ref="QW38:QX38"/>
    <mergeCell ref="QZ38:RA38"/>
    <mergeCell ref="RD38:RE38"/>
    <mergeCell ref="RF38:RG38"/>
    <mergeCell ref="RI38:RJ38"/>
    <mergeCell ref="QC38:QD38"/>
    <mergeCell ref="QE38:QF38"/>
    <mergeCell ref="QH38:QI38"/>
    <mergeCell ref="QL38:QM38"/>
    <mergeCell ref="QN38:QO38"/>
    <mergeCell ref="QQ38:QR38"/>
    <mergeCell ref="PK38:PL38"/>
    <mergeCell ref="PM38:PN38"/>
    <mergeCell ref="PP38:PQ38"/>
    <mergeCell ref="PT38:PU38"/>
    <mergeCell ref="PV38:PW38"/>
    <mergeCell ref="PY38:PZ38"/>
    <mergeCell ref="OS38:OT38"/>
    <mergeCell ref="OU38:OV38"/>
    <mergeCell ref="OX38:OY38"/>
    <mergeCell ref="PB38:PC38"/>
    <mergeCell ref="PD38:PE38"/>
    <mergeCell ref="PG38:PH38"/>
    <mergeCell ref="OA38:OB38"/>
    <mergeCell ref="OC38:OD38"/>
    <mergeCell ref="OF38:OG38"/>
    <mergeCell ref="OJ38:OK38"/>
    <mergeCell ref="OL38:OM38"/>
    <mergeCell ref="OO38:OP38"/>
    <mergeCell ref="NI38:NJ38"/>
    <mergeCell ref="NK38:NL38"/>
    <mergeCell ref="NN38:NO38"/>
    <mergeCell ref="NR38:NS38"/>
    <mergeCell ref="NT38:NU38"/>
    <mergeCell ref="NW38:NX38"/>
    <mergeCell ref="MQ38:MR38"/>
    <mergeCell ref="MS38:MT38"/>
    <mergeCell ref="MV38:MW38"/>
    <mergeCell ref="MZ38:NA38"/>
    <mergeCell ref="NB38:NC38"/>
    <mergeCell ref="NE38:NF38"/>
    <mergeCell ref="LY38:LZ38"/>
    <mergeCell ref="MA38:MB38"/>
    <mergeCell ref="MD38:ME38"/>
    <mergeCell ref="MH38:MI38"/>
    <mergeCell ref="MJ38:MK38"/>
    <mergeCell ref="MM38:MN38"/>
    <mergeCell ref="LG38:LH38"/>
    <mergeCell ref="LI38:LJ38"/>
    <mergeCell ref="LL38:LM38"/>
    <mergeCell ref="LP38:LQ38"/>
    <mergeCell ref="LR38:LS38"/>
    <mergeCell ref="LU38:LV38"/>
    <mergeCell ref="KO38:KP38"/>
    <mergeCell ref="KQ38:KR38"/>
    <mergeCell ref="KT38:KU38"/>
    <mergeCell ref="KX38:KY38"/>
    <mergeCell ref="KZ38:LA38"/>
    <mergeCell ref="LC38:LD38"/>
    <mergeCell ref="JW38:JX38"/>
    <mergeCell ref="JY38:JZ38"/>
    <mergeCell ref="KB38:KC38"/>
    <mergeCell ref="KF38:KG38"/>
    <mergeCell ref="KH38:KI38"/>
    <mergeCell ref="KK38:KL38"/>
    <mergeCell ref="JE38:JF38"/>
    <mergeCell ref="JG38:JH38"/>
    <mergeCell ref="JJ38:JK38"/>
    <mergeCell ref="JN38:JO38"/>
    <mergeCell ref="JP38:JQ38"/>
    <mergeCell ref="JS38:JT38"/>
    <mergeCell ref="IM38:IN38"/>
    <mergeCell ref="IO38:IP38"/>
    <mergeCell ref="IR38:IS38"/>
    <mergeCell ref="IV38:IW38"/>
    <mergeCell ref="IX38:IY38"/>
    <mergeCell ref="JA38:JB38"/>
    <mergeCell ref="HU38:HV38"/>
    <mergeCell ref="HW38:HX38"/>
    <mergeCell ref="HZ38:IA38"/>
    <mergeCell ref="ID38:IE38"/>
    <mergeCell ref="IF38:IG38"/>
    <mergeCell ref="II38:IJ38"/>
    <mergeCell ref="HC38:HD38"/>
    <mergeCell ref="HE38:HF38"/>
    <mergeCell ref="HH38:HI38"/>
    <mergeCell ref="HL38:HM38"/>
    <mergeCell ref="HN38:HO38"/>
    <mergeCell ref="HQ38:HR38"/>
    <mergeCell ref="GK38:GL38"/>
    <mergeCell ref="GM38:GN38"/>
    <mergeCell ref="GP38:GQ38"/>
    <mergeCell ref="GT38:GU38"/>
    <mergeCell ref="GV38:GW38"/>
    <mergeCell ref="GY38:GZ38"/>
    <mergeCell ref="FS38:FT38"/>
    <mergeCell ref="FU38:FV38"/>
    <mergeCell ref="FX38:FY38"/>
    <mergeCell ref="GB38:GC38"/>
    <mergeCell ref="GD38:GE38"/>
    <mergeCell ref="GG38:GH38"/>
    <mergeCell ref="FC38:FD38"/>
    <mergeCell ref="FF38:FG38"/>
    <mergeCell ref="FJ38:FK38"/>
    <mergeCell ref="FL38:FM38"/>
    <mergeCell ref="FO38:FP38"/>
    <mergeCell ref="EI38:EJ38"/>
    <mergeCell ref="EK38:EL38"/>
    <mergeCell ref="EN38:EO38"/>
    <mergeCell ref="ER38:ES38"/>
    <mergeCell ref="ET38:EU38"/>
    <mergeCell ref="EW38:EX38"/>
    <mergeCell ref="DQ38:DR38"/>
    <mergeCell ref="DS38:DT38"/>
    <mergeCell ref="DV38:DW38"/>
    <mergeCell ref="DZ38:EA38"/>
    <mergeCell ref="EB38:EC38"/>
    <mergeCell ref="EE38:EF38"/>
    <mergeCell ref="DD38:DE38"/>
    <mergeCell ref="DH38:DI38"/>
    <mergeCell ref="DJ38:DK38"/>
    <mergeCell ref="DM38:DN38"/>
    <mergeCell ref="CG38:CH38"/>
    <mergeCell ref="CI38:CJ38"/>
    <mergeCell ref="CL38:CM38"/>
    <mergeCell ref="CP38:CQ38"/>
    <mergeCell ref="CR38:CS38"/>
    <mergeCell ref="CU38:CV38"/>
    <mergeCell ref="BO38:BP38"/>
    <mergeCell ref="BQ38:BR38"/>
    <mergeCell ref="BT38:BU38"/>
    <mergeCell ref="BX38:BY38"/>
    <mergeCell ref="BZ38:CA38"/>
    <mergeCell ref="CC38:CD38"/>
    <mergeCell ref="FA38:FB38"/>
    <mergeCell ref="BF38:BG38"/>
    <mergeCell ref="BH38:BI38"/>
    <mergeCell ref="BK38:BL38"/>
    <mergeCell ref="AE38:AF38"/>
    <mergeCell ref="AG38:AH38"/>
    <mergeCell ref="AJ38:AK38"/>
    <mergeCell ref="AN38:AO38"/>
    <mergeCell ref="AP38:AQ38"/>
    <mergeCell ref="AS38:AT38"/>
    <mergeCell ref="M38:N38"/>
    <mergeCell ref="O38:P38"/>
    <mergeCell ref="R38:S38"/>
    <mergeCell ref="V38:W38"/>
    <mergeCell ref="X38:Y38"/>
    <mergeCell ref="AA38:AB38"/>
    <mergeCell ref="CY38:CZ38"/>
    <mergeCell ref="DA38:DB38"/>
    <mergeCell ref="B37:C37"/>
    <mergeCell ref="F37:G37"/>
    <mergeCell ref="H37:I37"/>
    <mergeCell ref="B38:C38"/>
    <mergeCell ref="F38:G38"/>
    <mergeCell ref="H38:I38"/>
    <mergeCell ref="B6:C6"/>
    <mergeCell ref="D6:E6"/>
    <mergeCell ref="F6:G6"/>
    <mergeCell ref="H6:I6"/>
    <mergeCell ref="J6:K6"/>
    <mergeCell ref="B36:C36"/>
    <mergeCell ref="F36:G36"/>
    <mergeCell ref="H36:I36"/>
    <mergeCell ref="AW38:AX38"/>
    <mergeCell ref="AY38:AZ38"/>
    <mergeCell ref="BB38:BC38"/>
  </mergeCells>
  <pageMargins left="0.55118110236220497" right="0.35433070866141703" top="0.59055118110236204" bottom="0.98425196850393704" header="0.118110236220472" footer="0.511811023622047"/>
  <pageSetup paperSize="9" scale="72"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R53"/>
  <sheetViews>
    <sheetView showGridLines="0" showZeros="0" view="pageBreakPreview" zoomScale="70" zoomScaleNormal="70" zoomScaleSheetLayoutView="70" workbookViewId="0">
      <selection activeCell="I19" sqref="I19"/>
    </sheetView>
  </sheetViews>
  <sheetFormatPr defaultRowHeight="9"/>
  <cols>
    <col min="1" max="1" width="62.28515625" style="99" customWidth="1"/>
    <col min="2" max="7" width="12.42578125" style="100" customWidth="1"/>
    <col min="8" max="8" width="12.42578125" style="99" customWidth="1"/>
    <col min="9" max="9" width="1.85546875" style="99" customWidth="1"/>
    <col min="10" max="10" width="12.42578125" style="99" customWidth="1"/>
    <col min="11" max="11" width="1.85546875" style="99" customWidth="1"/>
    <col min="12" max="12" width="12.85546875" style="99" customWidth="1"/>
    <col min="13" max="13" width="12.42578125" style="99" customWidth="1"/>
    <col min="14" max="14" width="3.7109375" style="99" customWidth="1"/>
    <col min="15" max="16384" width="9.140625" style="99"/>
  </cols>
  <sheetData>
    <row r="1" spans="1:17" s="10" customFormat="1" ht="50.1" customHeight="1">
      <c r="A1" s="9"/>
    </row>
    <row r="2" spans="1:17" s="11" customFormat="1" ht="39.950000000000003" customHeight="1">
      <c r="A2" s="1" t="s">
        <v>162</v>
      </c>
      <c r="C2" s="2"/>
      <c r="D2" s="2"/>
      <c r="J2" s="16"/>
      <c r="K2" s="16"/>
      <c r="M2" s="16"/>
    </row>
    <row r="3" spans="1:17" s="11" customFormat="1" ht="2.1" customHeight="1">
      <c r="A3" s="162"/>
      <c r="B3" s="163"/>
      <c r="C3" s="161"/>
      <c r="D3" s="161"/>
      <c r="E3" s="163"/>
      <c r="F3" s="163"/>
      <c r="G3" s="163"/>
      <c r="H3" s="163"/>
      <c r="I3" s="163"/>
      <c r="J3" s="164"/>
      <c r="K3" s="164"/>
      <c r="L3" s="163"/>
      <c r="M3" s="164"/>
    </row>
    <row r="4" spans="1:17" s="14" customFormat="1" ht="20.100000000000001" customHeight="1">
      <c r="A4" s="12"/>
      <c r="B4" s="12"/>
      <c r="C4" s="12"/>
      <c r="D4" s="12"/>
      <c r="E4" s="13"/>
      <c r="F4" s="13"/>
      <c r="G4" s="13"/>
      <c r="H4" s="13"/>
      <c r="I4" s="13"/>
      <c r="J4" s="13"/>
      <c r="K4" s="13"/>
      <c r="L4" s="13"/>
      <c r="M4" s="13"/>
    </row>
    <row r="5" spans="1:17" s="14" customFormat="1" ht="20.100000000000001" customHeight="1">
      <c r="A5" s="3" t="s">
        <v>161</v>
      </c>
      <c r="B5" s="15"/>
      <c r="C5" s="15"/>
      <c r="D5" s="15"/>
      <c r="E5" s="17"/>
      <c r="F5" s="17"/>
      <c r="G5" s="17"/>
      <c r="H5" s="17"/>
      <c r="I5" s="17"/>
      <c r="J5" s="17"/>
      <c r="K5" s="17"/>
      <c r="L5" s="17"/>
      <c r="M5" s="17"/>
    </row>
    <row r="6" spans="1:17" s="4" customFormat="1" ht="25.5" customHeight="1">
      <c r="B6" s="949" t="s">
        <v>118</v>
      </c>
      <c r="C6" s="950"/>
      <c r="D6" s="951" t="s">
        <v>261</v>
      </c>
      <c r="E6" s="950"/>
      <c r="F6" s="951" t="s">
        <v>293</v>
      </c>
      <c r="G6" s="950"/>
      <c r="H6" s="949" t="s">
        <v>259</v>
      </c>
      <c r="I6" s="951"/>
      <c r="J6" s="951"/>
      <c r="K6" s="854"/>
      <c r="L6" s="947" t="s">
        <v>524</v>
      </c>
      <c r="M6" s="948"/>
    </row>
    <row r="7" spans="1:17" s="4" customFormat="1" ht="15.95" customHeight="1">
      <c r="A7" s="58" t="s">
        <v>85</v>
      </c>
      <c r="B7" s="215" t="s">
        <v>282</v>
      </c>
      <c r="C7" s="185" t="s">
        <v>275</v>
      </c>
      <c r="D7" s="215" t="s">
        <v>282</v>
      </c>
      <c r="E7" s="185" t="s">
        <v>275</v>
      </c>
      <c r="F7" s="215" t="s">
        <v>282</v>
      </c>
      <c r="G7" s="185" t="s">
        <v>275</v>
      </c>
      <c r="H7" s="215" t="s">
        <v>282</v>
      </c>
      <c r="I7" s="886"/>
      <c r="J7" s="193" t="s">
        <v>275</v>
      </c>
      <c r="K7" s="193"/>
      <c r="L7" s="215" t="s">
        <v>282</v>
      </c>
      <c r="M7" s="193" t="s">
        <v>275</v>
      </c>
    </row>
    <row r="8" spans="1:17" s="5" customFormat="1" ht="15.95" customHeight="1">
      <c r="A8" s="4" t="s">
        <v>160</v>
      </c>
      <c r="B8" s="76">
        <v>921</v>
      </c>
      <c r="C8" s="85">
        <v>921</v>
      </c>
      <c r="D8" s="76">
        <v>525</v>
      </c>
      <c r="E8" s="85">
        <v>525</v>
      </c>
      <c r="F8" s="76">
        <v>173</v>
      </c>
      <c r="G8" s="85">
        <v>173</v>
      </c>
      <c r="H8" s="76">
        <v>39</v>
      </c>
      <c r="I8" s="90"/>
      <c r="J8" s="89">
        <v>39</v>
      </c>
      <c r="K8" s="89"/>
      <c r="L8" s="76">
        <v>184</v>
      </c>
      <c r="M8" s="89">
        <v>184</v>
      </c>
      <c r="P8" s="845"/>
      <c r="Q8" s="845"/>
    </row>
    <row r="9" spans="1:17" s="5" customFormat="1" ht="15.95" customHeight="1">
      <c r="A9" s="4" t="s">
        <v>159</v>
      </c>
      <c r="B9" s="76">
        <v>16038</v>
      </c>
      <c r="C9" s="85">
        <v>16035</v>
      </c>
      <c r="D9" s="76">
        <v>16542</v>
      </c>
      <c r="E9" s="85">
        <v>16542</v>
      </c>
      <c r="F9" s="76">
        <v>11432</v>
      </c>
      <c r="G9" s="85">
        <v>10539</v>
      </c>
      <c r="H9" s="76">
        <v>17600</v>
      </c>
      <c r="I9" s="90"/>
      <c r="J9" s="89">
        <v>17600</v>
      </c>
      <c r="K9" s="89"/>
      <c r="L9" s="76">
        <v>-29536</v>
      </c>
      <c r="M9" s="89">
        <v>-28646</v>
      </c>
      <c r="P9" s="845"/>
      <c r="Q9" s="845"/>
    </row>
    <row r="10" spans="1:17" s="8" customFormat="1" ht="15.95" customHeight="1">
      <c r="A10" s="4" t="s">
        <v>158</v>
      </c>
      <c r="B10" s="76">
        <v>2067</v>
      </c>
      <c r="C10" s="85">
        <v>2143</v>
      </c>
      <c r="D10" s="76">
        <v>1038</v>
      </c>
      <c r="E10" s="85">
        <v>1145</v>
      </c>
      <c r="F10" s="76">
        <v>1018</v>
      </c>
      <c r="G10" s="85">
        <v>986</v>
      </c>
      <c r="H10" s="76">
        <v>9</v>
      </c>
      <c r="I10" s="90"/>
      <c r="J10" s="89">
        <v>10</v>
      </c>
      <c r="K10" s="89"/>
      <c r="L10" s="76">
        <v>2</v>
      </c>
      <c r="M10" s="89">
        <v>2</v>
      </c>
      <c r="P10" s="845"/>
      <c r="Q10" s="845"/>
    </row>
    <row r="11" spans="1:17" s="8" customFormat="1" ht="15.95" customHeight="1">
      <c r="A11" s="4" t="s">
        <v>157</v>
      </c>
      <c r="B11" s="76">
        <v>4227</v>
      </c>
      <c r="C11" s="85">
        <v>5297</v>
      </c>
      <c r="D11" s="76">
        <v>833</v>
      </c>
      <c r="E11" s="85">
        <v>771</v>
      </c>
      <c r="F11" s="76">
        <v>2805</v>
      </c>
      <c r="G11" s="85">
        <v>3674</v>
      </c>
      <c r="H11" s="76">
        <v>618</v>
      </c>
      <c r="I11" s="90"/>
      <c r="J11" s="89">
        <v>883</v>
      </c>
      <c r="K11" s="89"/>
      <c r="L11" s="76">
        <v>-29</v>
      </c>
      <c r="M11" s="89">
        <v>-31</v>
      </c>
      <c r="P11" s="845"/>
      <c r="Q11" s="845"/>
    </row>
    <row r="12" spans="1:17" s="8" customFormat="1" ht="15.95" customHeight="1">
      <c r="A12" s="4" t="s">
        <v>156</v>
      </c>
      <c r="B12" s="76">
        <v>-2914</v>
      </c>
      <c r="C12" s="85">
        <v>-3284</v>
      </c>
      <c r="D12" s="76">
        <v>0</v>
      </c>
      <c r="E12" s="85">
        <v>0</v>
      </c>
      <c r="F12" s="76">
        <v>-2578</v>
      </c>
      <c r="G12" s="85">
        <v>-2812</v>
      </c>
      <c r="H12" s="76">
        <v>-336</v>
      </c>
      <c r="I12" s="90"/>
      <c r="J12" s="89">
        <v>-472</v>
      </c>
      <c r="K12" s="89"/>
      <c r="L12" s="76">
        <v>0</v>
      </c>
      <c r="M12" s="89">
        <v>0</v>
      </c>
      <c r="P12" s="845"/>
      <c r="Q12" s="845"/>
    </row>
    <row r="13" spans="1:17" s="8" customFormat="1" ht="15.95" customHeight="1">
      <c r="A13" s="4" t="s">
        <v>155</v>
      </c>
      <c r="B13" s="76">
        <v>1878</v>
      </c>
      <c r="C13" s="85">
        <v>1981</v>
      </c>
      <c r="D13" s="76">
        <v>-776</v>
      </c>
      <c r="E13" s="85">
        <v>-807</v>
      </c>
      <c r="F13" s="76">
        <v>2726</v>
      </c>
      <c r="G13" s="85">
        <v>2873</v>
      </c>
      <c r="H13" s="76">
        <v>-5</v>
      </c>
      <c r="I13" s="90"/>
      <c r="J13" s="89">
        <v>-13</v>
      </c>
      <c r="K13" s="89"/>
      <c r="L13" s="76">
        <v>-67</v>
      </c>
      <c r="M13" s="89">
        <v>-72</v>
      </c>
      <c r="P13" s="845"/>
      <c r="Q13" s="845"/>
    </row>
    <row r="14" spans="1:17" s="8" customFormat="1" ht="15.95" customHeight="1">
      <c r="A14" s="4" t="s">
        <v>154</v>
      </c>
      <c r="B14" s="76">
        <v>892</v>
      </c>
      <c r="C14" s="85">
        <v>615</v>
      </c>
      <c r="D14" s="76">
        <v>319</v>
      </c>
      <c r="E14" s="85">
        <v>323</v>
      </c>
      <c r="F14" s="76">
        <v>-21</v>
      </c>
      <c r="G14" s="85">
        <v>307</v>
      </c>
      <c r="H14" s="76">
        <v>5</v>
      </c>
      <c r="I14" s="90"/>
      <c r="J14" s="89">
        <v>4</v>
      </c>
      <c r="K14" s="89"/>
      <c r="L14" s="76">
        <v>588</v>
      </c>
      <c r="M14" s="89">
        <v>-19</v>
      </c>
      <c r="P14" s="845"/>
      <c r="Q14" s="845"/>
    </row>
    <row r="15" spans="1:17" s="8" customFormat="1" ht="15.95" customHeight="1">
      <c r="A15" s="4" t="s">
        <v>255</v>
      </c>
      <c r="B15" s="76">
        <v>-3766</v>
      </c>
      <c r="C15" s="85">
        <v>-1608</v>
      </c>
      <c r="D15" s="76">
        <v>-2671</v>
      </c>
      <c r="E15" s="85">
        <v>-1115</v>
      </c>
      <c r="F15" s="76">
        <v>-1043</v>
      </c>
      <c r="G15" s="85">
        <v>-389</v>
      </c>
      <c r="H15" s="76">
        <v>-52</v>
      </c>
      <c r="I15" s="90"/>
      <c r="J15" s="89">
        <v>-104</v>
      </c>
      <c r="K15" s="89"/>
      <c r="L15" s="76">
        <v>0</v>
      </c>
      <c r="M15" s="89">
        <v>0</v>
      </c>
      <c r="P15" s="845"/>
      <c r="Q15" s="845"/>
    </row>
    <row r="16" spans="1:17" s="8" customFormat="1" ht="15.95" customHeight="1">
      <c r="A16" s="4" t="s">
        <v>153</v>
      </c>
      <c r="B16" s="76">
        <v>-2530</v>
      </c>
      <c r="C16" s="85">
        <v>-1837</v>
      </c>
      <c r="D16" s="76">
        <v>-989</v>
      </c>
      <c r="E16" s="85">
        <v>-809</v>
      </c>
      <c r="F16" s="76">
        <v>-252</v>
      </c>
      <c r="G16" s="85">
        <v>-378</v>
      </c>
      <c r="H16" s="76">
        <v>0</v>
      </c>
      <c r="I16" s="90"/>
      <c r="J16" s="89">
        <v>0</v>
      </c>
      <c r="K16" s="89"/>
      <c r="L16" s="76">
        <v>-1289</v>
      </c>
      <c r="M16" s="89">
        <v>-650</v>
      </c>
      <c r="P16" s="845"/>
      <c r="Q16" s="845"/>
    </row>
    <row r="17" spans="1:18" s="5" customFormat="1" ht="15.95" customHeight="1">
      <c r="A17" s="77" t="s">
        <v>152</v>
      </c>
      <c r="B17" s="76">
        <v>-32</v>
      </c>
      <c r="C17" s="85">
        <v>-25</v>
      </c>
      <c r="D17" s="76">
        <v>0</v>
      </c>
      <c r="E17" s="85">
        <v>0</v>
      </c>
      <c r="F17" s="76">
        <v>0</v>
      </c>
      <c r="G17" s="85">
        <v>0</v>
      </c>
      <c r="H17" s="76">
        <v>0</v>
      </c>
      <c r="I17" s="90"/>
      <c r="J17" s="89">
        <v>0</v>
      </c>
      <c r="K17" s="89"/>
      <c r="L17" s="76">
        <v>-32</v>
      </c>
      <c r="M17" s="89">
        <v>-25</v>
      </c>
      <c r="P17" s="845"/>
      <c r="Q17" s="845"/>
    </row>
    <row r="18" spans="1:18" s="5" customFormat="1" ht="15.95" customHeight="1">
      <c r="A18" s="4" t="s">
        <v>151</v>
      </c>
      <c r="B18" s="76">
        <v>29160</v>
      </c>
      <c r="C18" s="85">
        <v>29316</v>
      </c>
      <c r="D18" s="76">
        <v>17984</v>
      </c>
      <c r="E18" s="85">
        <v>18498</v>
      </c>
      <c r="F18" s="76">
        <v>30</v>
      </c>
      <c r="G18" s="85">
        <v>0</v>
      </c>
      <c r="H18" s="76">
        <v>-12346</v>
      </c>
      <c r="I18" s="90"/>
      <c r="J18" s="89">
        <v>-11058</v>
      </c>
      <c r="K18" s="89"/>
      <c r="L18" s="76">
        <v>23492</v>
      </c>
      <c r="M18" s="89">
        <v>21876</v>
      </c>
      <c r="P18" s="845"/>
      <c r="Q18" s="845"/>
    </row>
    <row r="19" spans="1:18" s="8" customFormat="1" ht="15.95" customHeight="1">
      <c r="A19" s="56" t="s">
        <v>150</v>
      </c>
      <c r="B19" s="81">
        <v>45941</v>
      </c>
      <c r="C19" s="88">
        <v>49554</v>
      </c>
      <c r="D19" s="81">
        <v>32805</v>
      </c>
      <c r="E19" s="88">
        <v>35073</v>
      </c>
      <c r="F19" s="81">
        <v>14291</v>
      </c>
      <c r="G19" s="88">
        <v>14973</v>
      </c>
      <c r="H19" s="81">
        <v>5532</v>
      </c>
      <c r="I19" s="890" t="s">
        <v>525</v>
      </c>
      <c r="J19" s="194">
        <v>6889</v>
      </c>
      <c r="K19" s="891" t="s">
        <v>525</v>
      </c>
      <c r="L19" s="81">
        <v>-6687</v>
      </c>
      <c r="M19" s="194">
        <v>-7381</v>
      </c>
      <c r="P19" s="845"/>
      <c r="Q19" s="845"/>
    </row>
    <row r="20" spans="1:18" s="8" customFormat="1" ht="15.95" customHeight="1">
      <c r="A20" s="4" t="s">
        <v>8</v>
      </c>
      <c r="B20" s="76">
        <v>5402</v>
      </c>
      <c r="C20" s="85">
        <v>3946.41</v>
      </c>
      <c r="D20" s="76">
        <v>954.81000000000006</v>
      </c>
      <c r="E20" s="85">
        <v>920.81000000000006</v>
      </c>
      <c r="F20" s="76">
        <v>68</v>
      </c>
      <c r="G20" s="85">
        <v>65</v>
      </c>
      <c r="H20" s="76">
        <v>4359</v>
      </c>
      <c r="I20" s="90"/>
      <c r="J20" s="89">
        <v>2962</v>
      </c>
      <c r="K20" s="89"/>
      <c r="L20" s="76">
        <v>19.600000000000001</v>
      </c>
      <c r="M20" s="89">
        <v>-1</v>
      </c>
      <c r="P20" s="845"/>
      <c r="Q20" s="845"/>
    </row>
    <row r="21" spans="1:18" s="8" customFormat="1" ht="15.95" customHeight="1">
      <c r="A21" s="4" t="s">
        <v>144</v>
      </c>
      <c r="B21" s="76">
        <v>1500</v>
      </c>
      <c r="C21" s="85">
        <v>2250</v>
      </c>
      <c r="D21" s="76">
        <v>0</v>
      </c>
      <c r="E21" s="85">
        <v>0</v>
      </c>
      <c r="F21" s="76">
        <v>0</v>
      </c>
      <c r="G21" s="85">
        <v>0</v>
      </c>
      <c r="H21" s="76">
        <v>0</v>
      </c>
      <c r="I21" s="90"/>
      <c r="J21" s="89">
        <v>0</v>
      </c>
      <c r="K21" s="89"/>
      <c r="L21" s="76">
        <v>1500</v>
      </c>
      <c r="M21" s="89">
        <v>2250</v>
      </c>
      <c r="P21" s="845"/>
      <c r="Q21" s="845"/>
    </row>
    <row r="22" spans="1:18" s="8" customFormat="1" ht="15.95" customHeight="1">
      <c r="A22" s="56" t="s">
        <v>143</v>
      </c>
      <c r="B22" s="81">
        <v>52843</v>
      </c>
      <c r="C22" s="88">
        <v>55750</v>
      </c>
      <c r="D22" s="81">
        <v>33759.81</v>
      </c>
      <c r="E22" s="88">
        <v>35993.81</v>
      </c>
      <c r="F22" s="81">
        <v>14358</v>
      </c>
      <c r="G22" s="88">
        <v>15038</v>
      </c>
      <c r="H22" s="81">
        <v>9891</v>
      </c>
      <c r="I22" s="98"/>
      <c r="J22" s="194">
        <v>9851</v>
      </c>
      <c r="K22" s="194"/>
      <c r="L22" s="81">
        <v>-5167.3999999999996</v>
      </c>
      <c r="M22" s="194">
        <v>-5132</v>
      </c>
      <c r="P22" s="845"/>
      <c r="Q22" s="845"/>
    </row>
    <row r="23" spans="1:18" s="5" customFormat="1" ht="15.95" customHeight="1">
      <c r="A23" s="54" t="s">
        <v>56</v>
      </c>
      <c r="B23" s="110"/>
      <c r="C23" s="174"/>
      <c r="D23" s="110"/>
      <c r="E23" s="174"/>
      <c r="F23" s="110"/>
      <c r="G23" s="174"/>
      <c r="H23" s="110"/>
      <c r="I23" s="887"/>
      <c r="J23" s="175"/>
      <c r="K23" s="175"/>
      <c r="L23" s="110"/>
      <c r="M23" s="175" t="s">
        <v>267</v>
      </c>
    </row>
    <row r="24" spans="1:18" s="5" customFormat="1" ht="15.95" customHeight="1">
      <c r="A24" s="18" t="s">
        <v>149</v>
      </c>
      <c r="B24" s="109">
        <v>11.973156111545478</v>
      </c>
      <c r="C24" s="213">
        <v>12.918143899895725</v>
      </c>
      <c r="D24" s="109"/>
      <c r="E24" s="213"/>
      <c r="F24" s="109"/>
      <c r="G24" s="213"/>
      <c r="H24" s="109"/>
      <c r="I24" s="888"/>
      <c r="J24" s="216"/>
      <c r="K24" s="216"/>
      <c r="L24" s="109"/>
      <c r="M24" s="216"/>
    </row>
    <row r="25" spans="1:18" s="5" customFormat="1" ht="15.95" customHeight="1">
      <c r="A25" s="108" t="s">
        <v>148</v>
      </c>
      <c r="B25" s="107">
        <v>3837</v>
      </c>
      <c r="C25" s="214">
        <v>3836</v>
      </c>
      <c r="D25" s="107"/>
      <c r="E25" s="214"/>
      <c r="F25" s="107"/>
      <c r="G25" s="214"/>
      <c r="H25" s="107"/>
      <c r="I25" s="889"/>
      <c r="J25" s="217"/>
      <c r="K25" s="217"/>
      <c r="L25" s="107"/>
      <c r="M25" s="217"/>
    </row>
    <row r="26" spans="1:18" s="5" customFormat="1" ht="18" customHeight="1">
      <c r="A26" s="946" t="s">
        <v>504</v>
      </c>
      <c r="B26" s="946"/>
      <c r="C26" s="946"/>
      <c r="D26" s="946"/>
      <c r="E26" s="946"/>
      <c r="F26" s="946"/>
      <c r="G26" s="946"/>
      <c r="H26" s="946"/>
      <c r="I26" s="946"/>
      <c r="J26" s="946"/>
      <c r="K26" s="946"/>
      <c r="L26" s="946"/>
      <c r="M26" s="946"/>
      <c r="N26" s="159"/>
      <c r="O26" s="159"/>
      <c r="P26" s="159"/>
      <c r="Q26" s="159"/>
      <c r="R26" s="159"/>
    </row>
    <row r="27" spans="1:18" ht="13.5" customHeight="1">
      <c r="A27" s="101"/>
      <c r="B27" s="105"/>
      <c r="C27" s="105"/>
      <c r="D27" s="105"/>
      <c r="E27" s="105"/>
      <c r="F27" s="105"/>
      <c r="G27" s="105"/>
      <c r="H27" s="106"/>
      <c r="I27" s="106"/>
      <c r="J27" s="106"/>
      <c r="K27" s="106"/>
    </row>
    <row r="28" spans="1:18" ht="13.5" customHeight="1">
      <c r="A28" s="101"/>
      <c r="B28" s="105"/>
      <c r="C28" s="105"/>
      <c r="D28" s="105"/>
      <c r="E28" s="105"/>
      <c r="F28" s="105"/>
      <c r="G28" s="105"/>
      <c r="H28" s="106"/>
      <c r="I28" s="106"/>
      <c r="J28" s="106"/>
      <c r="K28" s="106"/>
    </row>
    <row r="29" spans="1:18" ht="13.5" customHeight="1">
      <c r="A29" s="101"/>
      <c r="B29" s="105"/>
      <c r="C29" s="105"/>
      <c r="D29" s="105"/>
      <c r="E29" s="105"/>
      <c r="F29" s="105"/>
      <c r="G29" s="105"/>
      <c r="H29" s="106"/>
      <c r="I29" s="106"/>
      <c r="J29" s="106"/>
      <c r="K29" s="106"/>
    </row>
    <row r="30" spans="1:18" ht="13.5" customHeight="1">
      <c r="B30" s="99"/>
      <c r="C30" s="99"/>
      <c r="D30" s="99"/>
      <c r="E30" s="99"/>
      <c r="F30" s="99"/>
      <c r="G30" s="99"/>
    </row>
    <row r="31" spans="1:18" ht="13.5" customHeight="1">
      <c r="B31" s="99"/>
      <c r="C31" s="99"/>
      <c r="D31" s="99"/>
      <c r="E31" s="99"/>
      <c r="F31" s="99"/>
      <c r="G31" s="99"/>
    </row>
    <row r="32" spans="1:18" ht="13.5" customHeight="1">
      <c r="B32" s="99"/>
      <c r="C32" s="99"/>
      <c r="D32" s="99"/>
      <c r="E32" s="99"/>
      <c r="F32" s="99"/>
      <c r="G32" s="99"/>
    </row>
    <row r="33" spans="2:7" ht="13.5" customHeight="1">
      <c r="B33" s="99"/>
      <c r="C33" s="99"/>
      <c r="D33" s="99"/>
      <c r="E33" s="99"/>
      <c r="F33" s="99"/>
      <c r="G33" s="99"/>
    </row>
    <row r="34" spans="2:7" ht="13.5" customHeight="1">
      <c r="B34" s="99"/>
      <c r="C34" s="99"/>
      <c r="D34" s="99"/>
      <c r="E34" s="99"/>
      <c r="F34" s="99"/>
      <c r="G34" s="99"/>
    </row>
    <row r="35" spans="2:7" ht="13.5" customHeight="1">
      <c r="B35" s="99"/>
      <c r="C35" s="99"/>
      <c r="D35" s="99"/>
      <c r="E35" s="99"/>
      <c r="F35" s="99"/>
      <c r="G35" s="99"/>
    </row>
    <row r="36" spans="2:7" ht="13.5" customHeight="1">
      <c r="B36" s="99"/>
      <c r="C36" s="99"/>
      <c r="D36" s="99"/>
      <c r="E36" s="99"/>
      <c r="F36" s="99"/>
      <c r="G36" s="99"/>
    </row>
    <row r="37" spans="2:7" ht="13.5" customHeight="1">
      <c r="B37" s="99"/>
      <c r="C37" s="99"/>
      <c r="D37" s="99"/>
      <c r="E37" s="99"/>
      <c r="F37" s="99"/>
      <c r="G37" s="99"/>
    </row>
    <row r="38" spans="2:7" ht="13.5" customHeight="1">
      <c r="B38" s="99"/>
      <c r="C38" s="99"/>
      <c r="D38" s="99"/>
      <c r="E38" s="99"/>
      <c r="F38" s="99"/>
      <c r="G38" s="99"/>
    </row>
    <row r="39" spans="2:7" ht="13.5" customHeight="1">
      <c r="B39" s="99"/>
      <c r="C39" s="99"/>
      <c r="D39" s="99"/>
      <c r="E39" s="99"/>
      <c r="F39" s="99"/>
      <c r="G39" s="99"/>
    </row>
    <row r="40" spans="2:7" ht="13.5" customHeight="1">
      <c r="B40" s="99"/>
      <c r="C40" s="99"/>
      <c r="D40" s="99"/>
      <c r="E40" s="99"/>
      <c r="F40" s="99"/>
      <c r="G40" s="99"/>
    </row>
    <row r="41" spans="2:7" ht="13.5" customHeight="1">
      <c r="B41" s="99"/>
      <c r="C41" s="99"/>
      <c r="D41" s="99"/>
      <c r="E41" s="99"/>
      <c r="F41" s="99"/>
      <c r="G41" s="99"/>
    </row>
    <row r="42" spans="2:7">
      <c r="B42" s="99"/>
      <c r="C42" s="99"/>
      <c r="D42" s="99"/>
      <c r="E42" s="99"/>
      <c r="F42" s="99"/>
      <c r="G42" s="99"/>
    </row>
    <row r="43" spans="2:7">
      <c r="B43" s="99"/>
      <c r="C43" s="99"/>
      <c r="D43" s="99"/>
      <c r="E43" s="99"/>
      <c r="F43" s="99"/>
      <c r="G43" s="99"/>
    </row>
    <row r="44" spans="2:7">
      <c r="B44" s="99"/>
      <c r="C44" s="99"/>
      <c r="D44" s="99"/>
      <c r="E44" s="99"/>
      <c r="F44" s="99"/>
      <c r="G44" s="99"/>
    </row>
    <row r="45" spans="2:7">
      <c r="B45" s="99"/>
      <c r="C45" s="99"/>
      <c r="D45" s="99"/>
      <c r="E45" s="99"/>
      <c r="F45" s="99"/>
      <c r="G45" s="99"/>
    </row>
    <row r="46" spans="2:7">
      <c r="B46" s="99"/>
      <c r="C46" s="99"/>
      <c r="D46" s="99"/>
      <c r="E46" s="99"/>
      <c r="F46" s="99"/>
      <c r="G46" s="99"/>
    </row>
    <row r="47" spans="2:7">
      <c r="B47" s="99"/>
      <c r="C47" s="99"/>
      <c r="D47" s="99"/>
      <c r="E47" s="99"/>
      <c r="F47" s="99"/>
      <c r="G47" s="99"/>
    </row>
    <row r="48" spans="2:7">
      <c r="B48" s="99"/>
      <c r="C48" s="99"/>
      <c r="D48" s="99"/>
      <c r="E48" s="99"/>
      <c r="F48" s="99"/>
      <c r="G48" s="99"/>
    </row>
    <row r="49" spans="2:7">
      <c r="B49" s="99"/>
      <c r="C49" s="99"/>
      <c r="D49" s="99"/>
      <c r="E49" s="99"/>
      <c r="F49" s="99"/>
      <c r="G49" s="99"/>
    </row>
    <row r="50" spans="2:7">
      <c r="B50" s="99"/>
      <c r="C50" s="99"/>
      <c r="D50" s="99"/>
      <c r="E50" s="99"/>
      <c r="F50" s="99"/>
      <c r="G50" s="99"/>
    </row>
    <row r="51" spans="2:7">
      <c r="B51" s="99"/>
      <c r="C51" s="99"/>
      <c r="D51" s="99"/>
      <c r="E51" s="99"/>
      <c r="F51" s="99"/>
      <c r="G51" s="99"/>
    </row>
    <row r="52" spans="2:7">
      <c r="B52" s="99"/>
      <c r="C52" s="99"/>
      <c r="D52" s="99"/>
      <c r="E52" s="99"/>
      <c r="F52" s="99"/>
      <c r="G52" s="99"/>
    </row>
    <row r="53" spans="2:7">
      <c r="B53" s="99"/>
      <c r="C53" s="99"/>
      <c r="D53" s="99"/>
      <c r="E53" s="99"/>
      <c r="F53" s="99"/>
      <c r="G53" s="99"/>
    </row>
  </sheetData>
  <mergeCells count="6">
    <mergeCell ref="A26:M26"/>
    <mergeCell ref="L6:M6"/>
    <mergeCell ref="B6:C6"/>
    <mergeCell ref="D6:E6"/>
    <mergeCell ref="F6:G6"/>
    <mergeCell ref="H6:J6"/>
  </mergeCells>
  <pageMargins left="0.55118110236220497" right="0.35433070866141703" top="0.59055118110236204" bottom="0.98425196850393704" header="0.118110236220472" footer="0.511811023622047"/>
  <pageSetup paperSize="9" scale="72"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N66"/>
  <sheetViews>
    <sheetView showGridLines="0" showZeros="0" view="pageBreakPreview" zoomScale="70" zoomScaleNormal="70" zoomScaleSheetLayoutView="70" workbookViewId="0">
      <selection activeCell="O6" sqref="O6"/>
    </sheetView>
  </sheetViews>
  <sheetFormatPr defaultRowHeight="9"/>
  <cols>
    <col min="1" max="1" width="62.28515625" style="63" customWidth="1"/>
    <col min="2" max="9" width="12.42578125" style="64" customWidth="1"/>
    <col min="10" max="10" width="12.42578125" style="63" customWidth="1"/>
    <col min="11" max="11" width="13.85546875" style="63" customWidth="1"/>
    <col min="12" max="12" width="3.7109375" style="63" customWidth="1"/>
    <col min="13" max="16384" width="9.140625" style="63"/>
  </cols>
  <sheetData>
    <row r="1" spans="1:14" s="10" customFormat="1" ht="50.1" customHeight="1">
      <c r="A1" s="9"/>
    </row>
    <row r="2" spans="1:14" s="11" customFormat="1" ht="39.950000000000003" customHeight="1">
      <c r="A2" s="1" t="s">
        <v>87</v>
      </c>
      <c r="C2" s="2"/>
      <c r="D2" s="2"/>
      <c r="K2" s="16"/>
    </row>
    <row r="3" spans="1:14" s="11" customFormat="1" ht="2.1" customHeight="1">
      <c r="A3" s="162"/>
      <c r="B3" s="163"/>
      <c r="C3" s="161"/>
      <c r="D3" s="161"/>
      <c r="E3" s="163"/>
      <c r="F3" s="163"/>
      <c r="G3" s="163"/>
      <c r="H3" s="163"/>
      <c r="I3" s="163"/>
      <c r="J3" s="163"/>
      <c r="K3" s="164"/>
    </row>
    <row r="4" spans="1:14" s="14" customFormat="1" ht="20.100000000000001" customHeight="1">
      <c r="A4" s="12"/>
      <c r="B4" s="12"/>
      <c r="C4" s="12"/>
      <c r="D4" s="12"/>
      <c r="E4" s="13"/>
      <c r="F4" s="13"/>
      <c r="G4" s="13"/>
      <c r="H4" s="13"/>
      <c r="I4" s="13"/>
      <c r="J4" s="13"/>
      <c r="K4" s="13"/>
      <c r="L4" s="5"/>
    </row>
    <row r="5" spans="1:14" s="14" customFormat="1" ht="20.100000000000001" customHeight="1">
      <c r="A5" s="3" t="s">
        <v>86</v>
      </c>
      <c r="B5" s="15"/>
      <c r="C5" s="15"/>
      <c r="D5" s="15"/>
      <c r="E5" s="17"/>
      <c r="F5" s="17"/>
      <c r="G5" s="17"/>
      <c r="H5" s="17"/>
      <c r="I5" s="17"/>
      <c r="J5" s="17"/>
      <c r="K5" s="17"/>
      <c r="L5" s="18"/>
    </row>
    <row r="6" spans="1:14" s="4" customFormat="1" ht="31.5" customHeight="1">
      <c r="B6" s="949" t="s">
        <v>118</v>
      </c>
      <c r="C6" s="950"/>
      <c r="D6" s="951" t="s">
        <v>261</v>
      </c>
      <c r="E6" s="950"/>
      <c r="F6" s="951" t="s">
        <v>293</v>
      </c>
      <c r="G6" s="950"/>
      <c r="H6" s="951" t="s">
        <v>259</v>
      </c>
      <c r="I6" s="950"/>
      <c r="J6" s="947" t="s">
        <v>524</v>
      </c>
      <c r="K6" s="948"/>
      <c r="L6" s="18"/>
    </row>
    <row r="7" spans="1:14" s="4" customFormat="1" ht="15.95" customHeight="1">
      <c r="A7" s="4" t="s">
        <v>85</v>
      </c>
      <c r="B7" s="150" t="s">
        <v>276</v>
      </c>
      <c r="C7" s="149" t="s">
        <v>283</v>
      </c>
      <c r="D7" s="150" t="s">
        <v>276</v>
      </c>
      <c r="E7" s="149" t="s">
        <v>283</v>
      </c>
      <c r="F7" s="150" t="s">
        <v>276</v>
      </c>
      <c r="G7" s="149" t="s">
        <v>283</v>
      </c>
      <c r="H7" s="150" t="s">
        <v>276</v>
      </c>
      <c r="I7" s="149" t="s">
        <v>283</v>
      </c>
      <c r="J7" s="150" t="s">
        <v>276</v>
      </c>
      <c r="K7" s="165" t="s">
        <v>283</v>
      </c>
      <c r="L7" s="2"/>
    </row>
    <row r="8" spans="1:14" s="83" customFormat="1" ht="15.95" customHeight="1">
      <c r="A8" s="56" t="s">
        <v>84</v>
      </c>
      <c r="B8" s="81">
        <v>-10225</v>
      </c>
      <c r="C8" s="80">
        <v>-1597</v>
      </c>
      <c r="D8" s="81">
        <v>-2977</v>
      </c>
      <c r="E8" s="80">
        <v>-2334</v>
      </c>
      <c r="F8" s="81">
        <v>-3077</v>
      </c>
      <c r="G8" s="80">
        <v>-4005</v>
      </c>
      <c r="H8" s="81">
        <v>-2126</v>
      </c>
      <c r="I8" s="80">
        <v>1921</v>
      </c>
      <c r="J8" s="98">
        <v>-2045</v>
      </c>
      <c r="K8" s="97">
        <v>2821</v>
      </c>
      <c r="L8" s="11"/>
      <c r="N8" s="884">
        <f>C8-E8-G8-I8-K8</f>
        <v>0</v>
      </c>
    </row>
    <row r="9" spans="1:14" s="67" customFormat="1" ht="15.95" customHeight="1">
      <c r="A9" s="54" t="s">
        <v>83</v>
      </c>
      <c r="B9" s="76"/>
      <c r="C9" s="75"/>
      <c r="D9" s="76"/>
      <c r="E9" s="75"/>
      <c r="F9" s="76"/>
      <c r="G9" s="75"/>
      <c r="H9" s="76"/>
      <c r="I9" s="75"/>
      <c r="J9" s="90"/>
      <c r="K9" s="95"/>
      <c r="L9" s="11"/>
      <c r="N9" s="884">
        <f t="shared" ref="N9:N47" si="0">C9-E9-G9-I9-K9</f>
        <v>0</v>
      </c>
    </row>
    <row r="10" spans="1:14" s="67" customFormat="1" ht="15.95" customHeight="1">
      <c r="A10" s="96" t="s">
        <v>80</v>
      </c>
      <c r="B10" s="93">
        <v>-3</v>
      </c>
      <c r="C10" s="75">
        <v>-7</v>
      </c>
      <c r="D10" s="76">
        <v>-2</v>
      </c>
      <c r="E10" s="75">
        <v>-5</v>
      </c>
      <c r="F10" s="76">
        <v>-1</v>
      </c>
      <c r="G10" s="75">
        <v>0</v>
      </c>
      <c r="H10" s="76">
        <v>0</v>
      </c>
      <c r="I10" s="75">
        <v>-2</v>
      </c>
      <c r="J10" s="90">
        <v>0</v>
      </c>
      <c r="K10" s="95">
        <v>0</v>
      </c>
      <c r="L10" s="18"/>
      <c r="N10" s="884">
        <f t="shared" si="0"/>
        <v>0</v>
      </c>
    </row>
    <row r="11" spans="1:14" s="67" customFormat="1" ht="15.95" customHeight="1">
      <c r="A11" s="96" t="s">
        <v>79</v>
      </c>
      <c r="B11" s="93">
        <v>-24495</v>
      </c>
      <c r="C11" s="75">
        <v>-33486</v>
      </c>
      <c r="D11" s="76">
        <v>-16861</v>
      </c>
      <c r="E11" s="75">
        <v>-15031</v>
      </c>
      <c r="F11" s="76">
        <v>-934</v>
      </c>
      <c r="G11" s="75">
        <v>-3118</v>
      </c>
      <c r="H11" s="76">
        <v>-6700</v>
      </c>
      <c r="I11" s="75">
        <v>-15337</v>
      </c>
      <c r="J11" s="90">
        <v>0</v>
      </c>
      <c r="K11" s="95">
        <v>0</v>
      </c>
      <c r="L11" s="18"/>
      <c r="N11" s="884">
        <f t="shared" si="0"/>
        <v>0</v>
      </c>
    </row>
    <row r="12" spans="1:14" s="67" customFormat="1" ht="15.95" customHeight="1">
      <c r="A12" s="96" t="s">
        <v>78</v>
      </c>
      <c r="B12" s="93">
        <v>0</v>
      </c>
      <c r="C12" s="75"/>
      <c r="D12" s="76">
        <v>0</v>
      </c>
      <c r="E12" s="75">
        <v>0</v>
      </c>
      <c r="F12" s="76">
        <v>0</v>
      </c>
      <c r="G12" s="75">
        <v>0</v>
      </c>
      <c r="H12" s="76">
        <v>0</v>
      </c>
      <c r="I12" s="75">
        <v>0</v>
      </c>
      <c r="J12" s="90">
        <v>0</v>
      </c>
      <c r="K12" s="95">
        <v>0</v>
      </c>
      <c r="L12" s="5"/>
      <c r="N12" s="884">
        <f t="shared" si="0"/>
        <v>0</v>
      </c>
    </row>
    <row r="13" spans="1:14" s="67" customFormat="1" ht="15.95" customHeight="1">
      <c r="A13" s="92" t="s">
        <v>77</v>
      </c>
      <c r="B13" s="93">
        <v>-193</v>
      </c>
      <c r="C13" s="85">
        <v>-4</v>
      </c>
      <c r="D13" s="76">
        <v>3</v>
      </c>
      <c r="E13" s="85">
        <v>-1</v>
      </c>
      <c r="F13" s="76">
        <v>-196</v>
      </c>
      <c r="G13" s="85">
        <v>-1</v>
      </c>
      <c r="H13" s="76">
        <v>0</v>
      </c>
      <c r="I13" s="85">
        <v>-2</v>
      </c>
      <c r="J13" s="90">
        <v>0</v>
      </c>
      <c r="K13" s="89">
        <v>0</v>
      </c>
      <c r="L13" s="19"/>
      <c r="N13" s="884">
        <f t="shared" si="0"/>
        <v>0</v>
      </c>
    </row>
    <row r="14" spans="1:14" s="67" customFormat="1" ht="15.95" customHeight="1">
      <c r="A14" s="92" t="s">
        <v>76</v>
      </c>
      <c r="B14" s="93">
        <v>-115</v>
      </c>
      <c r="C14" s="85">
        <v>-153</v>
      </c>
      <c r="D14" s="76">
        <v>-114</v>
      </c>
      <c r="E14" s="85">
        <v>-134</v>
      </c>
      <c r="F14" s="76">
        <v>4</v>
      </c>
      <c r="G14" s="85">
        <v>-14</v>
      </c>
      <c r="H14" s="76">
        <v>-5</v>
      </c>
      <c r="I14" s="85">
        <v>-5</v>
      </c>
      <c r="J14" s="90">
        <v>0</v>
      </c>
      <c r="K14" s="89">
        <v>0</v>
      </c>
      <c r="L14" s="20"/>
      <c r="N14" s="884">
        <f t="shared" si="0"/>
        <v>0</v>
      </c>
    </row>
    <row r="15" spans="1:14" s="67" customFormat="1" ht="15.95" customHeight="1">
      <c r="A15" s="92" t="s">
        <v>75</v>
      </c>
      <c r="B15" s="93">
        <v>2</v>
      </c>
      <c r="C15" s="85">
        <v>0</v>
      </c>
      <c r="D15" s="76">
        <v>2</v>
      </c>
      <c r="E15" s="85">
        <v>0</v>
      </c>
      <c r="F15" s="76">
        <v>0</v>
      </c>
      <c r="G15" s="85">
        <v>0</v>
      </c>
      <c r="H15" s="76">
        <v>0</v>
      </c>
      <c r="I15" s="85">
        <v>0</v>
      </c>
      <c r="J15" s="90">
        <v>0</v>
      </c>
      <c r="K15" s="89">
        <v>0</v>
      </c>
      <c r="L15" s="20"/>
      <c r="N15" s="884">
        <f t="shared" si="0"/>
        <v>0</v>
      </c>
    </row>
    <row r="16" spans="1:14" s="67" customFormat="1" ht="15.95" customHeight="1">
      <c r="A16" s="92" t="s">
        <v>74</v>
      </c>
      <c r="B16" s="93">
        <v>-5682</v>
      </c>
      <c r="C16" s="85">
        <v>-19600</v>
      </c>
      <c r="D16" s="76">
        <v>0</v>
      </c>
      <c r="E16" s="85">
        <v>0</v>
      </c>
      <c r="F16" s="76">
        <v>3224</v>
      </c>
      <c r="G16" s="85">
        <v>-6786</v>
      </c>
      <c r="H16" s="76">
        <v>-8906</v>
      </c>
      <c r="I16" s="85">
        <v>-12814</v>
      </c>
      <c r="J16" s="90">
        <v>0</v>
      </c>
      <c r="K16" s="89">
        <v>0</v>
      </c>
      <c r="L16" s="20"/>
      <c r="N16" s="884">
        <f t="shared" si="0"/>
        <v>0</v>
      </c>
    </row>
    <row r="17" spans="1:14" s="67" customFormat="1" ht="15.95" customHeight="1">
      <c r="A17" s="92" t="s">
        <v>73</v>
      </c>
      <c r="B17" s="93">
        <v>-90</v>
      </c>
      <c r="C17" s="85">
        <v>-86</v>
      </c>
      <c r="D17" s="76">
        <v>-73</v>
      </c>
      <c r="E17" s="85">
        <v>-1178</v>
      </c>
      <c r="F17" s="76">
        <v>-3335</v>
      </c>
      <c r="G17" s="85">
        <v>-24</v>
      </c>
      <c r="H17" s="76">
        <v>-10</v>
      </c>
      <c r="I17" s="85">
        <v>-1</v>
      </c>
      <c r="J17" s="90">
        <v>3328</v>
      </c>
      <c r="K17" s="89">
        <v>1117</v>
      </c>
      <c r="L17" s="20"/>
      <c r="N17" s="884">
        <f t="shared" si="0"/>
        <v>0</v>
      </c>
    </row>
    <row r="18" spans="1:14" s="67" customFormat="1" ht="15.95" customHeight="1">
      <c r="A18" s="94" t="s">
        <v>82</v>
      </c>
      <c r="B18" s="93"/>
      <c r="C18" s="85"/>
      <c r="D18" s="76"/>
      <c r="E18" s="85"/>
      <c r="F18" s="76"/>
      <c r="G18" s="85">
        <v>0</v>
      </c>
      <c r="H18" s="76"/>
      <c r="I18" s="85"/>
      <c r="J18" s="90"/>
      <c r="K18" s="89"/>
      <c r="L18" s="20"/>
      <c r="N18" s="884">
        <f t="shared" si="0"/>
        <v>0</v>
      </c>
    </row>
    <row r="19" spans="1:14" s="67" customFormat="1" ht="15.95" customHeight="1">
      <c r="A19" s="21" t="s">
        <v>81</v>
      </c>
      <c r="B19" s="93">
        <v>1126</v>
      </c>
      <c r="C19" s="85">
        <v>3780</v>
      </c>
      <c r="D19" s="76">
        <v>0</v>
      </c>
      <c r="E19" s="85">
        <v>2448</v>
      </c>
      <c r="F19" s="76">
        <v>1126</v>
      </c>
      <c r="G19" s="85">
        <v>1332</v>
      </c>
      <c r="H19" s="76">
        <v>0</v>
      </c>
      <c r="I19" s="85">
        <v>0</v>
      </c>
      <c r="J19" s="90">
        <v>0</v>
      </c>
      <c r="K19" s="89">
        <v>0</v>
      </c>
      <c r="L19" s="20"/>
      <c r="N19" s="884">
        <f t="shared" si="0"/>
        <v>0</v>
      </c>
    </row>
    <row r="20" spans="1:14" s="67" customFormat="1" ht="15.95" customHeight="1">
      <c r="A20" s="21" t="s">
        <v>80</v>
      </c>
      <c r="B20" s="93">
        <v>130</v>
      </c>
      <c r="C20" s="85">
        <v>12</v>
      </c>
      <c r="D20" s="76">
        <v>130</v>
      </c>
      <c r="E20" s="85">
        <v>9</v>
      </c>
      <c r="F20" s="76">
        <v>0</v>
      </c>
      <c r="G20" s="85">
        <v>0</v>
      </c>
      <c r="H20" s="76">
        <v>0</v>
      </c>
      <c r="I20" s="85">
        <v>3</v>
      </c>
      <c r="J20" s="90">
        <v>0</v>
      </c>
      <c r="K20" s="89">
        <v>0</v>
      </c>
      <c r="L20" s="19"/>
      <c r="N20" s="884">
        <f t="shared" si="0"/>
        <v>0</v>
      </c>
    </row>
    <row r="21" spans="1:14" s="67" customFormat="1" ht="15.95" customHeight="1">
      <c r="A21" s="21" t="s">
        <v>79</v>
      </c>
      <c r="B21" s="93">
        <v>23566</v>
      </c>
      <c r="C21" s="85">
        <v>30973</v>
      </c>
      <c r="D21" s="76">
        <v>11533</v>
      </c>
      <c r="E21" s="85">
        <v>14963</v>
      </c>
      <c r="F21" s="76">
        <v>3977</v>
      </c>
      <c r="G21" s="85">
        <v>2394</v>
      </c>
      <c r="H21" s="76">
        <v>8056</v>
      </c>
      <c r="I21" s="85">
        <v>13616</v>
      </c>
      <c r="J21" s="90">
        <v>0</v>
      </c>
      <c r="K21" s="89">
        <v>0</v>
      </c>
      <c r="L21" s="19"/>
      <c r="N21" s="884">
        <f t="shared" si="0"/>
        <v>0</v>
      </c>
    </row>
    <row r="22" spans="1:14" s="67" customFormat="1" ht="15.95" customHeight="1">
      <c r="A22" s="92" t="s">
        <v>78</v>
      </c>
      <c r="B22" s="93">
        <v>648</v>
      </c>
      <c r="C22" s="85">
        <v>340</v>
      </c>
      <c r="D22" s="76">
        <v>648</v>
      </c>
      <c r="E22" s="85">
        <v>340</v>
      </c>
      <c r="F22" s="76">
        <v>0</v>
      </c>
      <c r="G22" s="85">
        <v>0</v>
      </c>
      <c r="H22" s="76">
        <v>0</v>
      </c>
      <c r="I22" s="85">
        <v>0</v>
      </c>
      <c r="J22" s="90">
        <v>0</v>
      </c>
      <c r="K22" s="89">
        <v>0</v>
      </c>
      <c r="L22" s="20"/>
      <c r="N22" s="884">
        <f t="shared" si="0"/>
        <v>0</v>
      </c>
    </row>
    <row r="23" spans="1:14" s="67" customFormat="1" ht="15.95" customHeight="1">
      <c r="A23" s="92" t="s">
        <v>77</v>
      </c>
      <c r="B23" s="93">
        <v>225</v>
      </c>
      <c r="C23" s="85">
        <v>45</v>
      </c>
      <c r="D23" s="76">
        <v>-2</v>
      </c>
      <c r="E23" s="85">
        <v>42</v>
      </c>
      <c r="F23" s="91">
        <v>227</v>
      </c>
      <c r="G23" s="85">
        <v>3</v>
      </c>
      <c r="H23" s="91">
        <v>0</v>
      </c>
      <c r="I23" s="85">
        <v>0</v>
      </c>
      <c r="J23" s="90">
        <v>0</v>
      </c>
      <c r="K23" s="89">
        <v>0</v>
      </c>
      <c r="L23" s="20"/>
      <c r="N23" s="884">
        <f t="shared" si="0"/>
        <v>0</v>
      </c>
    </row>
    <row r="24" spans="1:14" s="67" customFormat="1" ht="15.95" customHeight="1">
      <c r="A24" s="92" t="s">
        <v>76</v>
      </c>
      <c r="B24" s="93">
        <v>18</v>
      </c>
      <c r="C24" s="85">
        <v>20</v>
      </c>
      <c r="D24" s="76">
        <v>20</v>
      </c>
      <c r="E24" s="85">
        <v>19</v>
      </c>
      <c r="F24" s="76">
        <v>-2</v>
      </c>
      <c r="G24" s="85">
        <v>1</v>
      </c>
      <c r="H24" s="76">
        <v>0</v>
      </c>
      <c r="I24" s="85">
        <v>0</v>
      </c>
      <c r="J24" s="90">
        <v>0</v>
      </c>
      <c r="K24" s="89">
        <v>0</v>
      </c>
      <c r="L24" s="20"/>
      <c r="N24" s="884">
        <f t="shared" si="0"/>
        <v>0</v>
      </c>
    </row>
    <row r="25" spans="1:14" s="67" customFormat="1" ht="15.95" customHeight="1">
      <c r="A25" s="92" t="s">
        <v>75</v>
      </c>
      <c r="B25" s="93">
        <v>4</v>
      </c>
      <c r="C25" s="85">
        <v>0</v>
      </c>
      <c r="D25" s="76">
        <v>4</v>
      </c>
      <c r="E25" s="85">
        <v>0</v>
      </c>
      <c r="F25" s="76">
        <v>0</v>
      </c>
      <c r="G25" s="85">
        <v>0</v>
      </c>
      <c r="H25" s="76">
        <v>0</v>
      </c>
      <c r="I25" s="85">
        <v>0</v>
      </c>
      <c r="J25" s="90">
        <v>0</v>
      </c>
      <c r="K25" s="89">
        <v>0</v>
      </c>
      <c r="L25" s="20"/>
      <c r="N25" s="884">
        <f t="shared" si="0"/>
        <v>0</v>
      </c>
    </row>
    <row r="26" spans="1:14" s="67" customFormat="1" ht="15.95" customHeight="1">
      <c r="A26" s="92" t="s">
        <v>74</v>
      </c>
      <c r="B26" s="93">
        <v>7845</v>
      </c>
      <c r="C26" s="85">
        <v>19484</v>
      </c>
      <c r="D26" s="76">
        <v>0</v>
      </c>
      <c r="E26" s="85">
        <v>0</v>
      </c>
      <c r="F26" s="76">
        <v>-2704</v>
      </c>
      <c r="G26" s="85">
        <v>6643</v>
      </c>
      <c r="H26" s="76">
        <v>10549</v>
      </c>
      <c r="I26" s="85">
        <v>12841</v>
      </c>
      <c r="J26" s="90">
        <v>0</v>
      </c>
      <c r="K26" s="89">
        <v>0</v>
      </c>
      <c r="L26" s="19"/>
      <c r="N26" s="884">
        <f t="shared" si="0"/>
        <v>0</v>
      </c>
    </row>
    <row r="27" spans="1:14" s="67" customFormat="1" ht="15.95" customHeight="1">
      <c r="A27" s="92" t="s">
        <v>230</v>
      </c>
      <c r="B27" s="93">
        <v>82</v>
      </c>
      <c r="C27" s="85">
        <v>3315</v>
      </c>
      <c r="D27" s="76">
        <v>3410</v>
      </c>
      <c r="E27" s="85">
        <v>3315</v>
      </c>
      <c r="F27" s="76">
        <v>0</v>
      </c>
      <c r="G27" s="85">
        <v>0</v>
      </c>
      <c r="H27" s="76">
        <v>0</v>
      </c>
      <c r="I27" s="85">
        <v>0</v>
      </c>
      <c r="J27" s="90">
        <v>-3328</v>
      </c>
      <c r="K27" s="89">
        <v>0</v>
      </c>
      <c r="L27" s="19"/>
      <c r="N27" s="884">
        <f t="shared" si="0"/>
        <v>0</v>
      </c>
    </row>
    <row r="28" spans="1:14" s="67" customFormat="1" ht="15.95" customHeight="1">
      <c r="A28" s="92" t="s">
        <v>73</v>
      </c>
      <c r="B28" s="76">
        <v>-3</v>
      </c>
      <c r="C28" s="85">
        <v>1</v>
      </c>
      <c r="D28" s="76">
        <v>-3</v>
      </c>
      <c r="E28" s="85">
        <v>1</v>
      </c>
      <c r="F28" s="91">
        <v>0</v>
      </c>
      <c r="G28" s="85">
        <v>0</v>
      </c>
      <c r="H28" s="91">
        <v>0</v>
      </c>
      <c r="I28" s="85">
        <v>0</v>
      </c>
      <c r="J28" s="90">
        <v>0</v>
      </c>
      <c r="K28" s="89">
        <v>0</v>
      </c>
      <c r="L28" s="19"/>
      <c r="N28" s="884">
        <f t="shared" si="0"/>
        <v>0</v>
      </c>
    </row>
    <row r="29" spans="1:14" s="67" customFormat="1" ht="15.95" customHeight="1">
      <c r="A29" s="22" t="s">
        <v>72</v>
      </c>
      <c r="B29" s="81">
        <v>3065</v>
      </c>
      <c r="C29" s="88">
        <v>4634</v>
      </c>
      <c r="D29" s="81">
        <v>-1305</v>
      </c>
      <c r="E29" s="88">
        <v>4788</v>
      </c>
      <c r="F29" s="81">
        <v>1386</v>
      </c>
      <c r="G29" s="88">
        <v>430</v>
      </c>
      <c r="H29" s="81">
        <v>2984</v>
      </c>
      <c r="I29" s="88">
        <v>-1701</v>
      </c>
      <c r="J29" s="79">
        <v>0</v>
      </c>
      <c r="K29" s="87">
        <v>1117</v>
      </c>
      <c r="L29" s="19"/>
      <c r="N29" s="884">
        <f t="shared" si="0"/>
        <v>0</v>
      </c>
    </row>
    <row r="30" spans="1:14" s="67" customFormat="1" ht="15.95" customHeight="1">
      <c r="A30" s="18" t="s">
        <v>71</v>
      </c>
      <c r="B30" s="76">
        <v>39657</v>
      </c>
      <c r="C30" s="85">
        <v>39824</v>
      </c>
      <c r="D30" s="76">
        <v>35078</v>
      </c>
      <c r="E30" s="85">
        <v>36036</v>
      </c>
      <c r="F30" s="76">
        <v>2372</v>
      </c>
      <c r="G30" s="85">
        <v>2302</v>
      </c>
      <c r="H30" s="76">
        <v>2477</v>
      </c>
      <c r="I30" s="85">
        <v>1486</v>
      </c>
      <c r="J30" s="74">
        <v>-270</v>
      </c>
      <c r="K30" s="84">
        <v>0</v>
      </c>
      <c r="L30" s="86"/>
      <c r="N30" s="884">
        <f t="shared" si="0"/>
        <v>0</v>
      </c>
    </row>
    <row r="31" spans="1:14" s="67" customFormat="1" ht="15.95" customHeight="1">
      <c r="A31" s="18" t="s">
        <v>70</v>
      </c>
      <c r="B31" s="76">
        <v>-48247</v>
      </c>
      <c r="C31" s="85">
        <v>-56083</v>
      </c>
      <c r="D31" s="76">
        <v>-44212</v>
      </c>
      <c r="E31" s="85">
        <v>-50581</v>
      </c>
      <c r="F31" s="76">
        <v>-2550</v>
      </c>
      <c r="G31" s="85">
        <v>-3896</v>
      </c>
      <c r="H31" s="76">
        <v>-2485</v>
      </c>
      <c r="I31" s="85">
        <v>-1625</v>
      </c>
      <c r="J31" s="74">
        <v>1000</v>
      </c>
      <c r="K31" s="84">
        <v>19</v>
      </c>
      <c r="L31" s="18"/>
      <c r="N31" s="884">
        <f t="shared" si="0"/>
        <v>0</v>
      </c>
    </row>
    <row r="32" spans="1:14" s="67" customFormat="1" ht="15.95" customHeight="1">
      <c r="A32" s="18" t="s">
        <v>268</v>
      </c>
      <c r="B32" s="76">
        <v>0</v>
      </c>
      <c r="C32" s="85">
        <v>0</v>
      </c>
      <c r="D32" s="76">
        <v>0</v>
      </c>
      <c r="E32" s="85">
        <v>0</v>
      </c>
      <c r="F32" s="76">
        <v>1000</v>
      </c>
      <c r="G32" s="85">
        <v>0</v>
      </c>
      <c r="H32" s="76">
        <v>0</v>
      </c>
      <c r="I32" s="85">
        <v>0</v>
      </c>
      <c r="J32" s="74">
        <v>-1000</v>
      </c>
      <c r="K32" s="84">
        <v>0</v>
      </c>
      <c r="L32" s="18"/>
      <c r="N32" s="884">
        <f t="shared" si="0"/>
        <v>0</v>
      </c>
    </row>
    <row r="33" spans="1:14" s="67" customFormat="1" ht="15.95" customHeight="1">
      <c r="A33" s="18" t="s">
        <v>269</v>
      </c>
      <c r="B33" s="76">
        <v>1224</v>
      </c>
      <c r="C33" s="85">
        <v>0</v>
      </c>
      <c r="D33" s="76">
        <v>0</v>
      </c>
      <c r="E33" s="85">
        <v>0</v>
      </c>
      <c r="F33" s="76">
        <v>437</v>
      </c>
      <c r="G33" s="85">
        <v>0</v>
      </c>
      <c r="H33" s="76">
        <v>0</v>
      </c>
      <c r="I33" s="85">
        <v>0</v>
      </c>
      <c r="J33" s="74">
        <v>787</v>
      </c>
      <c r="K33" s="84">
        <v>0</v>
      </c>
      <c r="L33" s="18"/>
      <c r="N33" s="884">
        <f t="shared" si="0"/>
        <v>0</v>
      </c>
    </row>
    <row r="34" spans="1:14" s="67" customFormat="1" ht="15.95" customHeight="1">
      <c r="A34" s="18" t="s">
        <v>234</v>
      </c>
      <c r="B34" s="76">
        <v>-750</v>
      </c>
      <c r="C34" s="85">
        <v>-750</v>
      </c>
      <c r="D34" s="76">
        <v>0</v>
      </c>
      <c r="E34" s="85">
        <v>0</v>
      </c>
      <c r="F34" s="76">
        <v>0</v>
      </c>
      <c r="G34" s="85">
        <v>0</v>
      </c>
      <c r="H34" s="76">
        <v>0</v>
      </c>
      <c r="I34" s="85">
        <v>0</v>
      </c>
      <c r="J34" s="74">
        <v>-750</v>
      </c>
      <c r="K34" s="84">
        <v>-750</v>
      </c>
      <c r="L34" s="18"/>
      <c r="N34" s="884">
        <f t="shared" si="0"/>
        <v>0</v>
      </c>
    </row>
    <row r="35" spans="1:14" s="67" customFormat="1" ht="15.95" customHeight="1">
      <c r="A35" s="18" t="s">
        <v>69</v>
      </c>
      <c r="B35" s="76">
        <v>-375</v>
      </c>
      <c r="C35" s="85">
        <v>-375</v>
      </c>
      <c r="D35" s="76">
        <v>0</v>
      </c>
      <c r="E35" s="85">
        <v>0</v>
      </c>
      <c r="F35" s="76">
        <v>0</v>
      </c>
      <c r="G35" s="85">
        <v>0</v>
      </c>
      <c r="H35" s="76">
        <v>0</v>
      </c>
      <c r="I35" s="85">
        <v>0</v>
      </c>
      <c r="J35" s="74">
        <v>-375</v>
      </c>
      <c r="K35" s="84">
        <v>-375</v>
      </c>
      <c r="L35" s="18"/>
      <c r="N35" s="884">
        <f t="shared" si="0"/>
        <v>0</v>
      </c>
    </row>
    <row r="36" spans="1:14" s="67" customFormat="1" ht="15.95" customHeight="1">
      <c r="A36" s="18" t="s">
        <v>68</v>
      </c>
      <c r="B36" s="76">
        <v>-26</v>
      </c>
      <c r="C36" s="85">
        <v>-13</v>
      </c>
      <c r="D36" s="76">
        <v>0</v>
      </c>
      <c r="E36" s="85">
        <v>0</v>
      </c>
      <c r="F36" s="76">
        <v>0</v>
      </c>
      <c r="G36" s="85">
        <v>0</v>
      </c>
      <c r="H36" s="76">
        <v>-8</v>
      </c>
      <c r="I36" s="85">
        <v>-13</v>
      </c>
      <c r="J36" s="74">
        <v>-18</v>
      </c>
      <c r="K36" s="84">
        <v>0</v>
      </c>
      <c r="L36" s="18"/>
      <c r="N36" s="884">
        <f t="shared" si="0"/>
        <v>0</v>
      </c>
    </row>
    <row r="37" spans="1:14" s="67" customFormat="1" ht="15.95" customHeight="1">
      <c r="A37" s="4" t="s">
        <v>67</v>
      </c>
      <c r="B37" s="76">
        <v>275</v>
      </c>
      <c r="C37" s="75">
        <v>12</v>
      </c>
      <c r="D37" s="76">
        <v>0</v>
      </c>
      <c r="E37" s="75">
        <v>0</v>
      </c>
      <c r="F37" s="76">
        <v>0</v>
      </c>
      <c r="G37" s="75">
        <v>0</v>
      </c>
      <c r="H37" s="76">
        <v>0</v>
      </c>
      <c r="I37" s="75">
        <v>1</v>
      </c>
      <c r="J37" s="74">
        <v>275</v>
      </c>
      <c r="K37" s="73">
        <v>11</v>
      </c>
      <c r="L37" s="4"/>
      <c r="N37" s="884">
        <f t="shared" si="0"/>
        <v>0</v>
      </c>
    </row>
    <row r="38" spans="1:14" s="83" customFormat="1" ht="15.95" customHeight="1">
      <c r="A38" s="4" t="s">
        <v>66</v>
      </c>
      <c r="B38" s="76">
        <v>0</v>
      </c>
      <c r="C38" s="75">
        <v>0</v>
      </c>
      <c r="D38" s="76">
        <v>-1125</v>
      </c>
      <c r="E38" s="75">
        <v>-2125</v>
      </c>
      <c r="F38" s="76">
        <v>-107</v>
      </c>
      <c r="G38" s="75">
        <v>0</v>
      </c>
      <c r="H38" s="76">
        <v>-4</v>
      </c>
      <c r="I38" s="75">
        <v>0</v>
      </c>
      <c r="J38" s="74">
        <v>1236</v>
      </c>
      <c r="K38" s="73">
        <v>2125</v>
      </c>
      <c r="L38" s="59"/>
      <c r="N38" s="884">
        <f t="shared" si="0"/>
        <v>0</v>
      </c>
    </row>
    <row r="39" spans="1:14" s="67" customFormat="1" ht="15.95" customHeight="1">
      <c r="A39" s="56" t="s">
        <v>65</v>
      </c>
      <c r="B39" s="81">
        <v>-8242</v>
      </c>
      <c r="C39" s="80">
        <v>-17385</v>
      </c>
      <c r="D39" s="81">
        <v>-10259</v>
      </c>
      <c r="E39" s="80">
        <v>-16670</v>
      </c>
      <c r="F39" s="81">
        <v>1152</v>
      </c>
      <c r="G39" s="80">
        <v>-1594</v>
      </c>
      <c r="H39" s="81">
        <v>-20</v>
      </c>
      <c r="I39" s="80">
        <v>-151</v>
      </c>
      <c r="J39" s="79">
        <v>885</v>
      </c>
      <c r="K39" s="78">
        <v>1030</v>
      </c>
      <c r="L39" s="4"/>
      <c r="N39" s="884">
        <f t="shared" si="0"/>
        <v>0</v>
      </c>
    </row>
    <row r="40" spans="1:14" s="67" customFormat="1" ht="15.95" customHeight="1">
      <c r="A40" s="56" t="s">
        <v>64</v>
      </c>
      <c r="B40" s="81">
        <v>-15402</v>
      </c>
      <c r="C40" s="80">
        <v>-14348</v>
      </c>
      <c r="D40" s="81">
        <v>-14541</v>
      </c>
      <c r="E40" s="80">
        <v>-14216</v>
      </c>
      <c r="F40" s="81">
        <v>-539</v>
      </c>
      <c r="G40" s="80">
        <v>-5171</v>
      </c>
      <c r="H40" s="81">
        <v>838</v>
      </c>
      <c r="I40" s="80">
        <v>69</v>
      </c>
      <c r="J40" s="79">
        <v>-1160</v>
      </c>
      <c r="K40" s="78">
        <v>4970</v>
      </c>
      <c r="L40" s="4"/>
      <c r="N40" s="884">
        <f t="shared" si="0"/>
        <v>0</v>
      </c>
    </row>
    <row r="41" spans="1:14" s="67" customFormat="1" ht="15.95" customHeight="1">
      <c r="A41" s="4" t="s">
        <v>63</v>
      </c>
      <c r="B41" s="76">
        <v>31284</v>
      </c>
      <c r="C41" s="75">
        <v>38146</v>
      </c>
      <c r="D41" s="76">
        <v>28075</v>
      </c>
      <c r="E41" s="75">
        <v>34549</v>
      </c>
      <c r="F41" s="76">
        <v>6442</v>
      </c>
      <c r="G41" s="75">
        <v>10068</v>
      </c>
      <c r="H41" s="76">
        <v>1366</v>
      </c>
      <c r="I41" s="75">
        <v>1678</v>
      </c>
      <c r="J41" s="74">
        <v>-4599</v>
      </c>
      <c r="K41" s="73">
        <v>-8149</v>
      </c>
      <c r="L41" s="4"/>
      <c r="N41" s="884">
        <f t="shared" si="0"/>
        <v>0</v>
      </c>
    </row>
    <row r="42" spans="1:14" s="83" customFormat="1" ht="15.95" customHeight="1">
      <c r="A42" s="4" t="s">
        <v>62</v>
      </c>
      <c r="B42" s="76">
        <v>-68.054440786522832</v>
      </c>
      <c r="C42" s="75">
        <v>349</v>
      </c>
      <c r="D42" s="76">
        <v>-25</v>
      </c>
      <c r="E42" s="75">
        <v>279</v>
      </c>
      <c r="F42" s="76">
        <v>-34.054440786522832</v>
      </c>
      <c r="G42" s="75">
        <v>29</v>
      </c>
      <c r="H42" s="76">
        <v>-9</v>
      </c>
      <c r="I42" s="75">
        <v>41</v>
      </c>
      <c r="J42" s="74">
        <v>0</v>
      </c>
      <c r="K42" s="73">
        <v>0</v>
      </c>
      <c r="L42" s="59"/>
      <c r="N42" s="884">
        <f t="shared" si="0"/>
        <v>0</v>
      </c>
    </row>
    <row r="43" spans="1:14" s="67" customFormat="1" ht="15.95" customHeight="1">
      <c r="A43" s="82" t="s">
        <v>61</v>
      </c>
      <c r="B43" s="81">
        <v>15813.945559213476</v>
      </c>
      <c r="C43" s="80">
        <v>24150</v>
      </c>
      <c r="D43" s="81">
        <v>13509</v>
      </c>
      <c r="E43" s="80">
        <v>20612</v>
      </c>
      <c r="F43" s="81">
        <v>5868.9455592134773</v>
      </c>
      <c r="G43" s="80">
        <v>4929</v>
      </c>
      <c r="H43" s="81">
        <v>2195</v>
      </c>
      <c r="I43" s="80">
        <v>1788</v>
      </c>
      <c r="J43" s="79">
        <v>-5759</v>
      </c>
      <c r="K43" s="78">
        <v>-3179</v>
      </c>
      <c r="L43" s="4"/>
      <c r="N43" s="884">
        <f t="shared" si="0"/>
        <v>0</v>
      </c>
    </row>
    <row r="44" spans="1:14" s="67" customFormat="1" ht="15.95" customHeight="1">
      <c r="A44" s="77" t="s">
        <v>60</v>
      </c>
      <c r="B44" s="76">
        <v>574</v>
      </c>
      <c r="C44" s="75">
        <v>518</v>
      </c>
      <c r="D44" s="76">
        <v>574</v>
      </c>
      <c r="E44" s="75">
        <v>518</v>
      </c>
      <c r="F44" s="76">
        <v>0</v>
      </c>
      <c r="G44" s="75">
        <v>0</v>
      </c>
      <c r="H44" s="76">
        <v>0</v>
      </c>
      <c r="I44" s="75">
        <v>0</v>
      </c>
      <c r="J44" s="74">
        <v>0</v>
      </c>
      <c r="K44" s="73">
        <v>0</v>
      </c>
      <c r="L44" s="4"/>
      <c r="N44" s="884">
        <f t="shared" si="0"/>
        <v>0</v>
      </c>
    </row>
    <row r="45" spans="1:14" s="67" customFormat="1" ht="15.95" customHeight="1">
      <c r="A45" s="77" t="s">
        <v>59</v>
      </c>
      <c r="B45" s="76">
        <v>1015</v>
      </c>
      <c r="C45" s="75">
        <v>4633</v>
      </c>
      <c r="D45" s="76">
        <v>1015</v>
      </c>
      <c r="E45" s="75">
        <v>4633</v>
      </c>
      <c r="F45" s="76">
        <v>0</v>
      </c>
      <c r="G45" s="75">
        <v>0</v>
      </c>
      <c r="H45" s="76">
        <v>0</v>
      </c>
      <c r="I45" s="75">
        <v>0</v>
      </c>
      <c r="J45" s="74">
        <v>0</v>
      </c>
      <c r="K45" s="73">
        <v>0</v>
      </c>
      <c r="L45" s="4"/>
      <c r="N45" s="884">
        <f t="shared" si="0"/>
        <v>0</v>
      </c>
    </row>
    <row r="46" spans="1:14" s="67" customFormat="1" ht="15.95" customHeight="1">
      <c r="A46" s="77" t="s">
        <v>58</v>
      </c>
      <c r="B46" s="76">
        <v>13316</v>
      </c>
      <c r="C46" s="75">
        <v>17657</v>
      </c>
      <c r="D46" s="76">
        <v>11920</v>
      </c>
      <c r="E46" s="75">
        <v>15447</v>
      </c>
      <c r="F46" s="76">
        <v>7155</v>
      </c>
      <c r="G46" s="75">
        <v>3601</v>
      </c>
      <c r="H46" s="76">
        <v>0</v>
      </c>
      <c r="I46" s="75">
        <v>1788</v>
      </c>
      <c r="J46" s="74">
        <v>-5759</v>
      </c>
      <c r="K46" s="73">
        <v>-3179</v>
      </c>
      <c r="L46" s="4"/>
      <c r="N46" s="884">
        <f t="shared" si="0"/>
        <v>0</v>
      </c>
    </row>
    <row r="47" spans="1:14" s="67" customFormat="1" ht="15.75" customHeight="1">
      <c r="A47" s="72" t="s">
        <v>57</v>
      </c>
      <c r="B47" s="71">
        <v>909</v>
      </c>
      <c r="C47" s="70">
        <v>1342</v>
      </c>
      <c r="D47" s="71">
        <v>0</v>
      </c>
      <c r="E47" s="70">
        <v>14</v>
      </c>
      <c r="F47" s="71">
        <v>-1286</v>
      </c>
      <c r="G47" s="70">
        <v>1328</v>
      </c>
      <c r="H47" s="71">
        <v>2195</v>
      </c>
      <c r="I47" s="70">
        <v>0</v>
      </c>
      <c r="J47" s="69">
        <v>0</v>
      </c>
      <c r="K47" s="68">
        <v>0</v>
      </c>
      <c r="L47" s="4"/>
      <c r="N47" s="884">
        <f t="shared" si="0"/>
        <v>0</v>
      </c>
    </row>
    <row r="48" spans="1:14" ht="15.75" customHeight="1">
      <c r="A48" s="66"/>
      <c r="B48" s="65"/>
      <c r="C48" s="65"/>
      <c r="D48" s="65"/>
      <c r="E48" s="65"/>
      <c r="F48" s="65"/>
      <c r="G48" s="65"/>
      <c r="H48" s="65"/>
      <c r="I48" s="65"/>
      <c r="J48" s="65"/>
      <c r="K48" s="65">
        <v>0</v>
      </c>
    </row>
    <row r="49" spans="2:11" ht="13.5" customHeight="1"/>
    <row r="51" spans="2:11">
      <c r="B51" s="885"/>
      <c r="C51" s="885"/>
      <c r="D51" s="885"/>
      <c r="E51" s="885"/>
      <c r="F51" s="885"/>
      <c r="G51" s="885"/>
      <c r="H51" s="885"/>
      <c r="I51" s="885"/>
      <c r="J51" s="885"/>
      <c r="K51" s="885"/>
    </row>
    <row r="52" spans="2:11">
      <c r="B52" s="885"/>
      <c r="C52" s="885"/>
      <c r="D52" s="885"/>
      <c r="E52" s="885"/>
      <c r="F52" s="885"/>
      <c r="G52" s="885"/>
      <c r="H52" s="885"/>
      <c r="I52" s="885"/>
      <c r="J52" s="885"/>
      <c r="K52" s="885"/>
    </row>
    <row r="53" spans="2:11">
      <c r="B53" s="885"/>
      <c r="C53" s="885"/>
      <c r="D53" s="885"/>
      <c r="E53" s="885"/>
      <c r="F53" s="885"/>
      <c r="G53" s="885"/>
      <c r="H53" s="885"/>
      <c r="I53" s="885"/>
      <c r="J53" s="885"/>
      <c r="K53" s="885"/>
    </row>
    <row r="55" spans="2:11">
      <c r="B55" s="885"/>
      <c r="C55" s="885"/>
      <c r="D55" s="885"/>
      <c r="E55" s="885"/>
      <c r="F55" s="885"/>
      <c r="G55" s="885"/>
      <c r="H55" s="885"/>
      <c r="I55" s="885"/>
      <c r="J55" s="885"/>
      <c r="K55" s="885"/>
    </row>
    <row r="56" spans="2:11">
      <c r="B56" s="885"/>
      <c r="C56" s="885"/>
      <c r="D56" s="885"/>
      <c r="E56" s="885"/>
      <c r="F56" s="885"/>
      <c r="G56" s="885"/>
      <c r="H56" s="885"/>
      <c r="I56" s="885"/>
      <c r="J56" s="885"/>
      <c r="K56" s="885"/>
    </row>
    <row r="58" spans="2:11">
      <c r="B58" s="885"/>
      <c r="C58" s="885"/>
      <c r="D58" s="885"/>
      <c r="E58" s="885"/>
      <c r="F58" s="885"/>
      <c r="G58" s="885"/>
      <c r="H58" s="885"/>
      <c r="I58" s="885"/>
      <c r="J58" s="885"/>
      <c r="K58" s="885"/>
    </row>
    <row r="59" spans="2:11">
      <c r="B59" s="885"/>
      <c r="C59" s="885"/>
      <c r="D59" s="885"/>
      <c r="E59" s="885"/>
      <c r="F59" s="885"/>
      <c r="G59" s="885"/>
      <c r="H59" s="885"/>
      <c r="I59" s="885"/>
      <c r="J59" s="885"/>
      <c r="K59" s="885"/>
    </row>
    <row r="61" spans="2:11">
      <c r="B61" s="885"/>
      <c r="C61" s="885"/>
      <c r="D61" s="885"/>
      <c r="E61" s="885"/>
      <c r="F61" s="885"/>
      <c r="G61" s="885"/>
      <c r="H61" s="885"/>
      <c r="I61" s="885"/>
      <c r="J61" s="885"/>
      <c r="K61" s="885"/>
    </row>
    <row r="62" spans="2:11">
      <c r="B62" s="885"/>
      <c r="C62" s="885"/>
      <c r="D62" s="885"/>
      <c r="E62" s="885"/>
      <c r="F62" s="885"/>
      <c r="G62" s="885"/>
      <c r="H62" s="885"/>
      <c r="I62" s="885"/>
      <c r="J62" s="885"/>
      <c r="K62" s="885"/>
    </row>
    <row r="63" spans="2:11">
      <c r="B63" s="885"/>
      <c r="C63" s="885"/>
      <c r="D63" s="885"/>
      <c r="E63" s="885"/>
      <c r="F63" s="885"/>
      <c r="G63" s="885"/>
      <c r="H63" s="885"/>
      <c r="I63" s="885"/>
      <c r="J63" s="885"/>
      <c r="K63" s="885"/>
    </row>
    <row r="65" spans="2:11">
      <c r="B65" s="885"/>
      <c r="C65" s="885"/>
      <c r="D65" s="885"/>
      <c r="E65" s="885"/>
      <c r="F65" s="885"/>
      <c r="G65" s="885"/>
      <c r="H65" s="885"/>
      <c r="I65" s="885"/>
      <c r="J65" s="885"/>
      <c r="K65" s="885"/>
    </row>
    <row r="66" spans="2:11">
      <c r="B66" s="885"/>
      <c r="C66" s="885"/>
      <c r="D66" s="885"/>
      <c r="E66" s="885"/>
      <c r="F66" s="885"/>
      <c r="G66" s="885"/>
      <c r="H66" s="885"/>
      <c r="I66" s="885"/>
      <c r="J66" s="885"/>
      <c r="K66" s="885"/>
    </row>
  </sheetData>
  <mergeCells count="5">
    <mergeCell ref="B6:C6"/>
    <mergeCell ref="D6:E6"/>
    <mergeCell ref="F6:G6"/>
    <mergeCell ref="J6:K6"/>
    <mergeCell ref="H6:I6"/>
  </mergeCells>
  <pageMargins left="0.55118110236220497" right="0.35433070866141703" top="0.59055118110236204" bottom="0.98425196850393704" header="0.118110236220472" footer="0.511811023622047"/>
  <pageSetup paperSize="9" scale="61"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S62"/>
  <sheetViews>
    <sheetView showGridLines="0" showZeros="0" view="pageBreakPreview" zoomScale="70" zoomScaleNormal="70" zoomScaleSheetLayoutView="70" workbookViewId="0">
      <selection activeCell="I28" sqref="B8:I28"/>
    </sheetView>
  </sheetViews>
  <sheetFormatPr defaultRowHeight="9"/>
  <cols>
    <col min="1" max="1" width="62.28515625" style="99" customWidth="1"/>
    <col min="2" max="3" width="12.5703125" style="100" customWidth="1"/>
    <col min="4" max="9" width="12.5703125" style="99" customWidth="1"/>
    <col min="10" max="10" width="1.140625" style="99" customWidth="1"/>
    <col min="11" max="16384" width="9.140625" style="99"/>
  </cols>
  <sheetData>
    <row r="1" spans="1:19" s="10" customFormat="1" ht="50.1" customHeight="1">
      <c r="A1" s="9"/>
    </row>
    <row r="2" spans="1:19" s="11" customFormat="1" ht="39.950000000000003" customHeight="1">
      <c r="A2" s="1" t="s">
        <v>181</v>
      </c>
      <c r="C2" s="2"/>
      <c r="D2" s="2"/>
    </row>
    <row r="3" spans="1:19" s="11" customFormat="1" ht="1.5" customHeight="1">
      <c r="A3" s="162"/>
      <c r="B3" s="163"/>
      <c r="C3" s="161"/>
      <c r="D3" s="161"/>
      <c r="E3" s="163"/>
      <c r="F3" s="163"/>
      <c r="G3" s="163"/>
      <c r="H3" s="163"/>
      <c r="I3" s="163"/>
    </row>
    <row r="4" spans="1:19" s="14" customFormat="1" ht="20.100000000000001" customHeight="1">
      <c r="A4" s="12"/>
      <c r="B4" s="12"/>
      <c r="C4" s="12"/>
      <c r="D4" s="12"/>
      <c r="E4" s="13"/>
      <c r="F4" s="13"/>
      <c r="G4" s="13"/>
      <c r="H4" s="13"/>
      <c r="I4" s="13"/>
      <c r="J4" s="99"/>
      <c r="K4" s="99"/>
      <c r="L4" s="99"/>
      <c r="M4" s="99"/>
      <c r="N4" s="99"/>
      <c r="O4" s="99"/>
      <c r="P4" s="102"/>
      <c r="Q4" s="102"/>
      <c r="R4" s="102"/>
      <c r="S4" s="102"/>
    </row>
    <row r="5" spans="1:19" s="14" customFormat="1" ht="20.100000000000001" customHeight="1">
      <c r="A5" s="3" t="s">
        <v>180</v>
      </c>
      <c r="B5" s="124"/>
      <c r="C5" s="124"/>
      <c r="D5" s="124"/>
      <c r="E5" s="124"/>
      <c r="F5" s="124"/>
      <c r="G5" s="124"/>
      <c r="H5" s="124"/>
      <c r="I5" s="124"/>
      <c r="J5" s="99"/>
      <c r="K5" s="99"/>
      <c r="L5" s="99"/>
      <c r="M5" s="99"/>
      <c r="N5" s="99"/>
      <c r="O5" s="99"/>
      <c r="P5" s="99"/>
      <c r="Q5" s="99"/>
      <c r="R5" s="99"/>
      <c r="S5" s="99"/>
    </row>
    <row r="6" spans="1:19" s="4" customFormat="1" ht="15.95" customHeight="1">
      <c r="A6" s="123"/>
      <c r="B6" s="952" t="s">
        <v>118</v>
      </c>
      <c r="C6" s="955"/>
      <c r="D6" s="952" t="s">
        <v>261</v>
      </c>
      <c r="E6" s="955"/>
      <c r="F6" s="952" t="s">
        <v>278</v>
      </c>
      <c r="G6" s="953"/>
      <c r="H6" s="952" t="s">
        <v>259</v>
      </c>
      <c r="I6" s="953"/>
      <c r="J6" s="99"/>
      <c r="K6" s="99"/>
      <c r="L6" s="99"/>
      <c r="M6" s="99"/>
      <c r="N6" s="99"/>
      <c r="O6" s="99"/>
      <c r="P6" s="99"/>
      <c r="Q6" s="99"/>
      <c r="R6" s="99"/>
      <c r="S6" s="99"/>
    </row>
    <row r="7" spans="1:19" s="102" customFormat="1" ht="15.95" customHeight="1">
      <c r="A7" s="122" t="s">
        <v>14</v>
      </c>
      <c r="B7" s="104" t="s">
        <v>282</v>
      </c>
      <c r="C7" s="185" t="s">
        <v>275</v>
      </c>
      <c r="D7" s="104" t="s">
        <v>282</v>
      </c>
      <c r="E7" s="185" t="s">
        <v>275</v>
      </c>
      <c r="F7" s="104" t="s">
        <v>282</v>
      </c>
      <c r="G7" s="185" t="s">
        <v>275</v>
      </c>
      <c r="H7" s="215" t="s">
        <v>282</v>
      </c>
      <c r="I7" s="193" t="s">
        <v>275</v>
      </c>
      <c r="J7" s="99"/>
      <c r="K7" s="99"/>
      <c r="L7" s="99"/>
      <c r="M7" s="99"/>
      <c r="N7" s="99"/>
      <c r="O7" s="99"/>
      <c r="P7" s="99"/>
      <c r="Q7" s="99"/>
      <c r="R7" s="99"/>
      <c r="S7" s="99"/>
    </row>
    <row r="8" spans="1:19" s="102" customFormat="1" ht="15.95" customHeight="1">
      <c r="A8" s="23" t="s">
        <v>179</v>
      </c>
      <c r="B8" s="117">
        <v>45941</v>
      </c>
      <c r="C8" s="195">
        <v>49554</v>
      </c>
      <c r="D8" s="117">
        <v>32804.946000000004</v>
      </c>
      <c r="E8" s="195">
        <v>35073</v>
      </c>
      <c r="F8" s="117">
        <v>14291</v>
      </c>
      <c r="G8" s="195">
        <v>14973</v>
      </c>
      <c r="H8" s="117">
        <v>5532</v>
      </c>
      <c r="I8" s="218">
        <v>6889</v>
      </c>
      <c r="J8" s="99"/>
      <c r="K8" s="99"/>
      <c r="L8" s="99"/>
      <c r="M8" s="99"/>
      <c r="N8" s="99"/>
      <c r="O8" s="99"/>
      <c r="P8" s="99"/>
      <c r="Q8" s="99"/>
      <c r="R8" s="99"/>
      <c r="S8" s="99"/>
    </row>
    <row r="9" spans="1:19" s="102" customFormat="1" ht="15.95" customHeight="1">
      <c r="A9" s="23" t="s">
        <v>178</v>
      </c>
      <c r="B9" s="117">
        <v>1500.00000002</v>
      </c>
      <c r="C9" s="195">
        <v>2250</v>
      </c>
      <c r="D9" s="117">
        <v>0</v>
      </c>
      <c r="E9" s="195"/>
      <c r="F9" s="117">
        <v>0</v>
      </c>
      <c r="G9" s="195"/>
      <c r="H9" s="117">
        <v>0</v>
      </c>
      <c r="I9" s="218"/>
      <c r="J9" s="99"/>
      <c r="K9" s="99"/>
      <c r="L9" s="99"/>
      <c r="M9" s="99"/>
      <c r="N9" s="99"/>
      <c r="O9" s="99"/>
      <c r="P9" s="99"/>
      <c r="Q9" s="99"/>
      <c r="R9" s="99"/>
      <c r="S9" s="99"/>
    </row>
    <row r="10" spans="1:19" s="102" customFormat="1" ht="15.95" customHeight="1">
      <c r="A10" s="23" t="s">
        <v>177</v>
      </c>
      <c r="B10" s="117">
        <v>7493.4051370982925</v>
      </c>
      <c r="C10" s="195">
        <v>9073</v>
      </c>
      <c r="D10" s="117">
        <v>5122</v>
      </c>
      <c r="E10" s="195">
        <v>6666</v>
      </c>
      <c r="F10" s="117">
        <v>2393.6999999999998</v>
      </c>
      <c r="G10" s="195">
        <v>2394</v>
      </c>
      <c r="H10" s="117">
        <v>0</v>
      </c>
      <c r="I10" s="218"/>
      <c r="J10" s="99"/>
      <c r="K10" s="99"/>
      <c r="L10" s="99"/>
      <c r="M10" s="99"/>
      <c r="N10" s="99"/>
      <c r="O10" s="99"/>
      <c r="P10" s="99"/>
      <c r="Q10" s="99"/>
      <c r="R10" s="99"/>
      <c r="S10" s="99"/>
    </row>
    <row r="11" spans="1:19" s="102" customFormat="1" ht="15.95" customHeight="1">
      <c r="A11" s="23" t="s">
        <v>163</v>
      </c>
      <c r="B11" s="117">
        <v>4977</v>
      </c>
      <c r="C11" s="195">
        <v>4830</v>
      </c>
      <c r="D11" s="117">
        <v>0</v>
      </c>
      <c r="E11" s="195"/>
      <c r="F11" s="117">
        <v>0</v>
      </c>
      <c r="G11" s="195"/>
      <c r="H11" s="117">
        <v>0</v>
      </c>
      <c r="I11" s="218"/>
      <c r="J11" s="99"/>
      <c r="K11" s="99"/>
      <c r="L11" s="99"/>
      <c r="M11" s="99"/>
      <c r="N11" s="99"/>
      <c r="O11" s="99"/>
      <c r="P11" s="99"/>
      <c r="Q11" s="99"/>
      <c r="R11" s="99"/>
      <c r="S11" s="99"/>
    </row>
    <row r="12" spans="1:19" s="102" customFormat="1" ht="15.95" customHeight="1">
      <c r="A12" s="119" t="s">
        <v>176</v>
      </c>
      <c r="B12" s="118">
        <v>59911</v>
      </c>
      <c r="C12" s="196">
        <v>65706</v>
      </c>
      <c r="D12" s="118">
        <v>37927.517312608201</v>
      </c>
      <c r="E12" s="196">
        <v>41738</v>
      </c>
      <c r="F12" s="118">
        <v>16684.7</v>
      </c>
      <c r="G12" s="196">
        <v>17367</v>
      </c>
      <c r="H12" s="118">
        <v>5532</v>
      </c>
      <c r="I12" s="219">
        <v>6889</v>
      </c>
      <c r="J12" s="99"/>
      <c r="K12" s="99"/>
      <c r="L12" s="99"/>
      <c r="M12" s="99"/>
      <c r="N12" s="99"/>
      <c r="O12" s="99"/>
      <c r="P12" s="99"/>
      <c r="Q12" s="99"/>
      <c r="R12" s="99"/>
      <c r="S12" s="99"/>
    </row>
    <row r="13" spans="1:19" s="102" customFormat="1" ht="15.95" customHeight="1">
      <c r="A13" s="24" t="s">
        <v>175</v>
      </c>
      <c r="B13" s="121">
        <v>0</v>
      </c>
      <c r="C13" s="197"/>
      <c r="D13" s="121">
        <v>0</v>
      </c>
      <c r="E13" s="197"/>
      <c r="F13" s="121">
        <v>0</v>
      </c>
      <c r="G13" s="197"/>
      <c r="H13" s="121">
        <v>0</v>
      </c>
      <c r="I13" s="220"/>
      <c r="J13" s="99"/>
      <c r="K13" s="99"/>
      <c r="L13" s="99"/>
      <c r="M13" s="99"/>
      <c r="N13" s="99"/>
      <c r="O13" s="99"/>
      <c r="P13" s="99"/>
      <c r="Q13" s="99"/>
      <c r="R13" s="99"/>
      <c r="S13" s="99"/>
    </row>
    <row r="14" spans="1:19" s="60" customFormat="1" ht="15.95" customHeight="1">
      <c r="A14" s="120" t="s">
        <v>174</v>
      </c>
      <c r="B14" s="117">
        <v>-4227</v>
      </c>
      <c r="C14" s="195">
        <v>-5297</v>
      </c>
      <c r="D14" s="117">
        <v>-832.66399999999999</v>
      </c>
      <c r="E14" s="195">
        <v>-771</v>
      </c>
      <c r="F14" s="117">
        <v>0</v>
      </c>
      <c r="G14" s="195"/>
      <c r="H14" s="117">
        <v>0</v>
      </c>
      <c r="I14" s="218"/>
      <c r="J14" s="99"/>
      <c r="K14" s="99"/>
      <c r="L14" s="99"/>
      <c r="M14" s="99"/>
      <c r="N14" s="99"/>
      <c r="O14" s="99"/>
      <c r="P14" s="99"/>
      <c r="Q14" s="99"/>
      <c r="R14" s="99"/>
      <c r="S14" s="99"/>
    </row>
    <row r="15" spans="1:19" s="102" customFormat="1" ht="15.95" customHeight="1">
      <c r="A15" s="120" t="s">
        <v>173</v>
      </c>
      <c r="B15" s="117">
        <v>2914</v>
      </c>
      <c r="C15" s="195">
        <v>3284</v>
      </c>
      <c r="D15" s="117">
        <v>0</v>
      </c>
      <c r="E15" s="195"/>
      <c r="F15" s="117">
        <v>0</v>
      </c>
      <c r="G15" s="195"/>
      <c r="H15" s="117">
        <v>0</v>
      </c>
      <c r="I15" s="218"/>
      <c r="J15" s="99"/>
      <c r="K15" s="99"/>
      <c r="L15" s="99"/>
      <c r="M15" s="99"/>
      <c r="N15" s="99"/>
      <c r="O15" s="99"/>
      <c r="P15" s="99"/>
      <c r="Q15" s="99"/>
      <c r="R15" s="99"/>
      <c r="S15" s="99"/>
    </row>
    <row r="16" spans="1:19" s="102" customFormat="1" ht="15.95" customHeight="1">
      <c r="A16" s="120" t="s">
        <v>172</v>
      </c>
      <c r="B16" s="117">
        <v>-1878</v>
      </c>
      <c r="C16" s="195">
        <v>-1981</v>
      </c>
      <c r="D16" s="117">
        <v>776.11400000000003</v>
      </c>
      <c r="E16" s="195">
        <v>807</v>
      </c>
      <c r="F16" s="117">
        <v>-2726</v>
      </c>
      <c r="G16" s="195">
        <v>-2812</v>
      </c>
      <c r="H16" s="117">
        <v>5</v>
      </c>
      <c r="I16" s="218">
        <v>-13</v>
      </c>
      <c r="J16" s="99"/>
      <c r="K16" s="99"/>
      <c r="L16" s="99"/>
      <c r="M16" s="99"/>
      <c r="N16" s="99"/>
      <c r="O16" s="99"/>
      <c r="P16" s="99"/>
      <c r="Q16" s="99"/>
      <c r="R16" s="99"/>
      <c r="S16" s="99"/>
    </row>
    <row r="17" spans="1:19" s="102" customFormat="1" ht="15.95" customHeight="1">
      <c r="A17" s="155" t="s">
        <v>171</v>
      </c>
      <c r="B17" s="117">
        <v>-1159.87333743</v>
      </c>
      <c r="C17" s="195">
        <v>-1251</v>
      </c>
      <c r="D17" s="117">
        <v>-1057.3689999999999</v>
      </c>
      <c r="E17" s="195">
        <v>-1101</v>
      </c>
      <c r="F17" s="117">
        <v>-264.45</v>
      </c>
      <c r="G17" s="195">
        <v>-312.24299999999999</v>
      </c>
      <c r="H17" s="117">
        <v>0</v>
      </c>
      <c r="I17" s="218">
        <v>0</v>
      </c>
      <c r="J17" s="99"/>
      <c r="K17" s="99"/>
      <c r="L17" s="99"/>
      <c r="M17" s="99"/>
      <c r="N17" s="99"/>
      <c r="O17" s="99"/>
      <c r="P17" s="99"/>
      <c r="Q17" s="99"/>
      <c r="R17" s="99"/>
      <c r="S17" s="99"/>
    </row>
    <row r="18" spans="1:19" s="23" customFormat="1" ht="15.95" customHeight="1">
      <c r="A18" s="154" t="s">
        <v>258</v>
      </c>
      <c r="B18" s="115">
        <v>2671</v>
      </c>
      <c r="C18" s="198">
        <v>1115</v>
      </c>
      <c r="D18" s="115">
        <v>2671</v>
      </c>
      <c r="E18" s="198">
        <v>1115</v>
      </c>
      <c r="F18" s="115">
        <v>0</v>
      </c>
      <c r="G18" s="198"/>
      <c r="H18" s="115">
        <v>0</v>
      </c>
      <c r="I18" s="221"/>
      <c r="J18" s="99"/>
      <c r="K18" s="99"/>
      <c r="L18" s="99"/>
      <c r="M18" s="99"/>
      <c r="N18" s="99"/>
      <c r="O18" s="99"/>
      <c r="P18" s="99"/>
      <c r="Q18" s="99"/>
      <c r="R18" s="99"/>
      <c r="S18" s="99"/>
    </row>
    <row r="19" spans="1:19" s="102" customFormat="1" ht="15.95" customHeight="1">
      <c r="A19" s="23" t="s">
        <v>170</v>
      </c>
      <c r="B19" s="117">
        <v>-1679.87333743</v>
      </c>
      <c r="C19" s="195">
        <v>-4131</v>
      </c>
      <c r="D19" s="117">
        <v>1557.0810000000001</v>
      </c>
      <c r="E19" s="195">
        <v>49</v>
      </c>
      <c r="F19" s="117">
        <v>-2990.45</v>
      </c>
      <c r="G19" s="195">
        <v>-3124.2429999999999</v>
      </c>
      <c r="H19" s="117">
        <v>5</v>
      </c>
      <c r="I19" s="218">
        <v>-13</v>
      </c>
      <c r="J19" s="99"/>
      <c r="K19" s="99"/>
      <c r="L19" s="99"/>
      <c r="M19" s="99"/>
      <c r="N19" s="99"/>
      <c r="O19" s="99"/>
      <c r="P19" s="99"/>
      <c r="Q19" s="99"/>
      <c r="R19" s="99"/>
      <c r="S19" s="99"/>
    </row>
    <row r="20" spans="1:19" s="102" customFormat="1" ht="15.95" customHeight="1">
      <c r="A20" s="23" t="s">
        <v>169</v>
      </c>
      <c r="B20" s="117">
        <v>0</v>
      </c>
      <c r="C20" s="195"/>
      <c r="D20" s="117">
        <v>-1236.3259999899999</v>
      </c>
      <c r="E20" s="195">
        <v>-1403</v>
      </c>
      <c r="F20" s="117">
        <v>0</v>
      </c>
      <c r="G20" s="195"/>
      <c r="H20" s="117">
        <v>0</v>
      </c>
      <c r="I20" s="218"/>
      <c r="J20" s="99"/>
      <c r="K20" s="99"/>
      <c r="L20" s="99"/>
      <c r="M20" s="99"/>
      <c r="N20" s="99"/>
      <c r="O20" s="99"/>
      <c r="P20" s="99"/>
      <c r="Q20" s="99"/>
      <c r="R20" s="99"/>
      <c r="S20" s="99"/>
    </row>
    <row r="21" spans="1:19" s="102" customFormat="1" ht="15.95" customHeight="1">
      <c r="A21" s="23" t="s">
        <v>168</v>
      </c>
      <c r="B21" s="117">
        <v>0</v>
      </c>
      <c r="C21" s="195"/>
      <c r="D21" s="117">
        <v>0</v>
      </c>
      <c r="E21" s="195"/>
      <c r="F21" s="117">
        <v>0</v>
      </c>
      <c r="G21" s="195"/>
      <c r="H21" s="117">
        <v>0</v>
      </c>
      <c r="I21" s="218"/>
      <c r="J21" s="99"/>
      <c r="K21" s="99"/>
      <c r="L21" s="99"/>
      <c r="M21" s="99"/>
      <c r="N21" s="99"/>
      <c r="O21" s="99"/>
      <c r="P21" s="99"/>
      <c r="Q21" s="99"/>
      <c r="R21" s="99"/>
      <c r="S21" s="99"/>
    </row>
    <row r="22" spans="1:19" s="102" customFormat="1" ht="15.95" customHeight="1">
      <c r="A22" s="23" t="s">
        <v>8</v>
      </c>
      <c r="B22" s="117">
        <v>0</v>
      </c>
      <c r="C22" s="195"/>
      <c r="D22" s="117">
        <v>1065.4780000000001</v>
      </c>
      <c r="E22" s="195">
        <v>1030</v>
      </c>
      <c r="F22" s="117">
        <v>67</v>
      </c>
      <c r="G22" s="195">
        <v>65.483000000000175</v>
      </c>
      <c r="H22" s="117">
        <v>4359</v>
      </c>
      <c r="I22" s="218">
        <v>2967</v>
      </c>
      <c r="J22" s="99"/>
      <c r="K22" s="99"/>
      <c r="L22" s="99"/>
      <c r="M22" s="99"/>
      <c r="N22" s="99"/>
      <c r="O22" s="99"/>
      <c r="P22" s="99"/>
      <c r="Q22" s="99"/>
      <c r="R22" s="99"/>
      <c r="S22" s="99"/>
    </row>
    <row r="23" spans="1:19" s="102" customFormat="1" ht="15.95" customHeight="1">
      <c r="A23" s="116" t="s">
        <v>167</v>
      </c>
      <c r="B23" s="115">
        <v>0</v>
      </c>
      <c r="C23" s="198"/>
      <c r="D23" s="115">
        <v>-1081.5000000049999</v>
      </c>
      <c r="E23" s="198">
        <v>-1054</v>
      </c>
      <c r="F23" s="115">
        <v>0</v>
      </c>
      <c r="G23" s="198"/>
      <c r="H23" s="115">
        <v>0</v>
      </c>
      <c r="I23" s="221"/>
      <c r="J23" s="99"/>
      <c r="K23" s="99"/>
      <c r="L23" s="99"/>
      <c r="M23" s="99"/>
      <c r="N23" s="99"/>
      <c r="O23" s="99"/>
      <c r="P23" s="99"/>
      <c r="Q23" s="99"/>
      <c r="R23" s="99"/>
      <c r="S23" s="99"/>
    </row>
    <row r="24" spans="1:19" s="60" customFormat="1" ht="15.95" customHeight="1">
      <c r="A24" s="119" t="s">
        <v>166</v>
      </c>
      <c r="B24" s="118">
        <v>0</v>
      </c>
      <c r="C24" s="196"/>
      <c r="D24" s="118">
        <v>38232.250312613207</v>
      </c>
      <c r="E24" s="196">
        <v>40361</v>
      </c>
      <c r="F24" s="118">
        <v>0</v>
      </c>
      <c r="G24" s="196"/>
      <c r="H24" s="118">
        <v>0</v>
      </c>
      <c r="I24" s="219"/>
      <c r="J24" s="99"/>
      <c r="K24" s="99"/>
      <c r="L24" s="99"/>
      <c r="M24" s="99"/>
      <c r="N24" s="99"/>
      <c r="O24" s="99"/>
      <c r="P24" s="99"/>
      <c r="Q24" s="99"/>
      <c r="R24" s="99"/>
      <c r="S24" s="99"/>
    </row>
    <row r="25" spans="1:19" s="60" customFormat="1" ht="15.95" customHeight="1">
      <c r="A25" s="23" t="s">
        <v>165</v>
      </c>
      <c r="B25" s="117">
        <v>0</v>
      </c>
      <c r="C25" s="195"/>
      <c r="D25" s="117">
        <v>8263.4999999949996</v>
      </c>
      <c r="E25" s="195">
        <v>7465</v>
      </c>
      <c r="F25" s="117">
        <v>0</v>
      </c>
      <c r="G25" s="195"/>
      <c r="H25" s="117">
        <v>0</v>
      </c>
      <c r="I25" s="218"/>
      <c r="J25" s="99"/>
      <c r="K25" s="99"/>
      <c r="L25" s="99"/>
      <c r="M25" s="99"/>
      <c r="N25" s="99"/>
      <c r="O25" s="99"/>
      <c r="P25" s="99"/>
      <c r="Q25" s="99"/>
      <c r="R25" s="99"/>
      <c r="S25" s="99"/>
    </row>
    <row r="26" spans="1:19" s="102" customFormat="1" ht="15.95" customHeight="1">
      <c r="A26" s="23" t="s">
        <v>164</v>
      </c>
      <c r="B26" s="117">
        <v>0</v>
      </c>
      <c r="C26" s="195"/>
      <c r="D26" s="117">
        <v>0</v>
      </c>
      <c r="E26" s="195"/>
      <c r="F26" s="117">
        <v>-2687</v>
      </c>
      <c r="G26" s="195">
        <v>-3467</v>
      </c>
      <c r="H26" s="117">
        <v>0</v>
      </c>
      <c r="I26" s="218"/>
      <c r="J26" s="99"/>
      <c r="K26" s="99"/>
      <c r="L26" s="99"/>
      <c r="M26" s="99"/>
      <c r="N26" s="99"/>
      <c r="O26" s="99"/>
      <c r="P26" s="99"/>
      <c r="Q26" s="99"/>
      <c r="R26" s="99"/>
      <c r="S26" s="99"/>
    </row>
    <row r="27" spans="1:19" s="102" customFormat="1" ht="15.95" customHeight="1">
      <c r="A27" s="116" t="s">
        <v>163</v>
      </c>
      <c r="B27" s="115">
        <v>-4977</v>
      </c>
      <c r="C27" s="198">
        <v>-4830</v>
      </c>
      <c r="D27" s="115">
        <v>0</v>
      </c>
      <c r="E27" s="198"/>
      <c r="F27" s="115">
        <v>0</v>
      </c>
      <c r="G27" s="198"/>
      <c r="H27" s="115">
        <v>0</v>
      </c>
      <c r="I27" s="221"/>
      <c r="J27" s="99"/>
      <c r="K27" s="99"/>
      <c r="L27" s="99"/>
      <c r="M27" s="99"/>
      <c r="N27" s="99"/>
      <c r="O27" s="99"/>
      <c r="P27" s="99"/>
      <c r="Q27" s="99"/>
      <c r="R27" s="99"/>
      <c r="S27" s="99"/>
    </row>
    <row r="28" spans="1:19" s="102" customFormat="1" ht="15.95" customHeight="1">
      <c r="A28" s="114" t="s">
        <v>271</v>
      </c>
      <c r="B28" s="113">
        <v>53254.531799688295</v>
      </c>
      <c r="C28" s="199">
        <v>56746</v>
      </c>
      <c r="D28" s="113">
        <v>46495</v>
      </c>
      <c r="E28" s="199">
        <v>47826</v>
      </c>
      <c r="F28" s="113">
        <v>11074.25</v>
      </c>
      <c r="G28" s="199">
        <v>10841.24</v>
      </c>
      <c r="H28" s="113">
        <v>9896</v>
      </c>
      <c r="I28" s="222">
        <v>9843</v>
      </c>
      <c r="J28" s="99"/>
      <c r="K28" s="99"/>
      <c r="L28" s="99"/>
      <c r="M28" s="99"/>
      <c r="N28" s="99"/>
      <c r="O28" s="99"/>
      <c r="P28" s="99"/>
      <c r="Q28" s="99"/>
      <c r="R28" s="99"/>
      <c r="S28" s="99"/>
    </row>
    <row r="29" spans="1:19" s="102" customFormat="1" ht="15.95" customHeight="1">
      <c r="A29" s="954"/>
      <c r="B29" s="946"/>
      <c r="C29" s="946"/>
      <c r="D29" s="946"/>
      <c r="E29" s="946"/>
      <c r="F29" s="946"/>
      <c r="G29" s="946"/>
      <c r="H29" s="846">
        <v>0</v>
      </c>
      <c r="I29" s="99"/>
      <c r="J29" s="99"/>
      <c r="K29" s="99"/>
      <c r="L29" s="99"/>
      <c r="M29" s="99"/>
      <c r="N29" s="99"/>
      <c r="O29" s="99"/>
      <c r="P29" s="99"/>
      <c r="Q29" s="99"/>
      <c r="R29" s="99"/>
      <c r="S29" s="99"/>
    </row>
    <row r="30" spans="1:19" s="102" customFormat="1" ht="16.5" customHeight="1">
      <c r="A30" s="956"/>
      <c r="B30" s="956"/>
      <c r="C30" s="956"/>
      <c r="D30" s="956"/>
      <c r="E30" s="956"/>
      <c r="F30" s="956"/>
      <c r="G30" s="956"/>
      <c r="H30" s="847"/>
      <c r="I30" s="99"/>
      <c r="J30" s="99"/>
      <c r="K30" s="99"/>
      <c r="L30" s="99"/>
      <c r="M30" s="99"/>
      <c r="N30" s="99"/>
      <c r="O30" s="99"/>
      <c r="P30" s="99"/>
      <c r="Q30" s="99"/>
      <c r="R30" s="99"/>
      <c r="S30" s="99"/>
    </row>
    <row r="31" spans="1:19" s="102" customFormat="1" ht="15.95" customHeight="1">
      <c r="A31" s="937"/>
      <c r="B31" s="937"/>
      <c r="C31" s="937"/>
      <c r="D31" s="937"/>
      <c r="E31" s="937"/>
      <c r="F31" s="937"/>
      <c r="G31" s="937"/>
      <c r="H31" s="101"/>
      <c r="I31" s="99"/>
      <c r="J31" s="99"/>
      <c r="K31" s="99"/>
      <c r="L31" s="99"/>
      <c r="M31" s="99"/>
      <c r="N31" s="99"/>
      <c r="O31" s="99"/>
      <c r="P31" s="99"/>
      <c r="Q31" s="99"/>
      <c r="R31" s="99"/>
      <c r="S31" s="99"/>
    </row>
    <row r="32" spans="1:19" ht="13.5" customHeight="1"/>
    <row r="33" spans="2:3" ht="13.5" customHeight="1"/>
    <row r="34" spans="2:3" ht="13.5" customHeight="1">
      <c r="B34" s="99"/>
      <c r="C34" s="99"/>
    </row>
    <row r="35" spans="2:3">
      <c r="B35" s="99"/>
      <c r="C35" s="99"/>
    </row>
    <row r="36" spans="2:3">
      <c r="B36" s="99"/>
      <c r="C36" s="99"/>
    </row>
    <row r="37" spans="2:3">
      <c r="B37" s="99"/>
      <c r="C37" s="99"/>
    </row>
    <row r="38" spans="2:3">
      <c r="B38" s="99"/>
      <c r="C38" s="99"/>
    </row>
    <row r="39" spans="2:3">
      <c r="B39" s="99"/>
      <c r="C39" s="99"/>
    </row>
    <row r="40" spans="2:3">
      <c r="B40" s="99"/>
      <c r="C40" s="99"/>
    </row>
    <row r="41" spans="2:3">
      <c r="B41" s="99"/>
      <c r="C41" s="99"/>
    </row>
    <row r="42" spans="2:3">
      <c r="B42" s="99"/>
      <c r="C42" s="99"/>
    </row>
    <row r="43" spans="2:3">
      <c r="B43" s="99"/>
      <c r="C43" s="99"/>
    </row>
    <row r="44" spans="2:3">
      <c r="B44" s="99"/>
      <c r="C44" s="99"/>
    </row>
    <row r="45" spans="2:3">
      <c r="B45" s="99"/>
      <c r="C45" s="99"/>
    </row>
    <row r="46" spans="2:3">
      <c r="B46" s="99"/>
      <c r="C46" s="99"/>
    </row>
    <row r="47" spans="2:3">
      <c r="B47" s="99"/>
      <c r="C47" s="99"/>
    </row>
    <row r="48" spans="2:3">
      <c r="B48" s="99"/>
      <c r="C48" s="99"/>
    </row>
    <row r="49" spans="2:3">
      <c r="B49" s="99"/>
      <c r="C49" s="99"/>
    </row>
    <row r="50" spans="2:3">
      <c r="B50" s="99"/>
      <c r="C50" s="99"/>
    </row>
    <row r="51" spans="2:3">
      <c r="B51" s="99"/>
      <c r="C51" s="99"/>
    </row>
    <row r="52" spans="2:3">
      <c r="B52" s="99"/>
      <c r="C52" s="99"/>
    </row>
    <row r="53" spans="2:3">
      <c r="B53" s="99"/>
      <c r="C53" s="99"/>
    </row>
    <row r="54" spans="2:3">
      <c r="B54" s="99"/>
      <c r="C54" s="99"/>
    </row>
    <row r="55" spans="2:3">
      <c r="B55" s="99"/>
      <c r="C55" s="99"/>
    </row>
    <row r="56" spans="2:3">
      <c r="B56" s="99"/>
      <c r="C56" s="99"/>
    </row>
    <row r="57" spans="2:3">
      <c r="B57" s="99"/>
      <c r="C57" s="99"/>
    </row>
    <row r="58" spans="2:3">
      <c r="B58" s="99"/>
      <c r="C58" s="99"/>
    </row>
    <row r="59" spans="2:3">
      <c r="B59" s="99"/>
      <c r="C59" s="99"/>
    </row>
    <row r="60" spans="2:3">
      <c r="B60" s="99"/>
      <c r="C60" s="99"/>
    </row>
    <row r="61" spans="2:3">
      <c r="B61" s="99"/>
      <c r="C61" s="99"/>
    </row>
    <row r="62" spans="2:3">
      <c r="B62" s="99"/>
      <c r="C62" s="99"/>
    </row>
  </sheetData>
  <mergeCells count="7">
    <mergeCell ref="H6:I6"/>
    <mergeCell ref="A31:G31"/>
    <mergeCell ref="A29:G29"/>
    <mergeCell ref="B6:C6"/>
    <mergeCell ref="D6:E6"/>
    <mergeCell ref="A30:G30"/>
    <mergeCell ref="F6:G6"/>
  </mergeCells>
  <pageMargins left="0.55118110236220497" right="0.35433070866141703" top="0.59055118110236204" bottom="0.98425196850393704" header="0.118110236220472" footer="0.511811023622047"/>
  <pageSetup paperSize="9" scale="85"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O33"/>
  <sheetViews>
    <sheetView showGridLines="0" showZeros="0" view="pageBreakPreview" zoomScale="70" zoomScaleNormal="85" zoomScaleSheetLayoutView="70" workbookViewId="0">
      <selection activeCell="A2" sqref="A2:N33"/>
    </sheetView>
  </sheetViews>
  <sheetFormatPr defaultRowHeight="9"/>
  <cols>
    <col min="1" max="1" width="57.85546875" style="99" customWidth="1"/>
    <col min="2" max="2" width="11.140625" style="100" customWidth="1"/>
    <col min="3" max="3" width="12" style="100" customWidth="1"/>
    <col min="4" max="4" width="10.85546875" style="100" customWidth="1"/>
    <col min="5" max="5" width="11.7109375" style="99" customWidth="1"/>
    <col min="6" max="7" width="11.42578125" style="99" customWidth="1"/>
    <col min="8" max="8" width="11.140625" style="99" customWidth="1"/>
    <col min="9" max="9" width="11.42578125" style="99" customWidth="1"/>
    <col min="10" max="10" width="11.28515625" style="99" customWidth="1"/>
    <col min="11" max="11" width="11.7109375" style="99" customWidth="1"/>
    <col min="12" max="12" width="10.140625" style="99" customWidth="1"/>
    <col min="13" max="13" width="11.42578125" style="99" customWidth="1"/>
    <col min="14" max="14" width="11.85546875" style="63" customWidth="1"/>
    <col min="15" max="15" width="11.28515625" style="99" customWidth="1"/>
    <col min="16" max="16" width="1.28515625" style="99" customWidth="1"/>
    <col min="17" max="16384" width="9.140625" style="99"/>
  </cols>
  <sheetData>
    <row r="1" spans="1:15" s="10" customFormat="1" ht="50.1" customHeight="1">
      <c r="A1" s="9"/>
      <c r="H1" s="4"/>
    </row>
    <row r="2" spans="1:15" s="11" customFormat="1" ht="39.950000000000003" customHeight="1">
      <c r="A2" s="1" t="s">
        <v>206</v>
      </c>
      <c r="C2" s="2"/>
      <c r="D2" s="2"/>
      <c r="E2" s="2"/>
      <c r="N2" s="2"/>
    </row>
    <row r="3" spans="1:15" s="11" customFormat="1" ht="2.1" customHeight="1">
      <c r="A3" s="162"/>
      <c r="B3" s="163"/>
      <c r="C3" s="161"/>
      <c r="D3" s="161"/>
      <c r="E3" s="161"/>
      <c r="F3" s="163"/>
      <c r="G3" s="163"/>
      <c r="H3" s="163"/>
      <c r="I3" s="163"/>
      <c r="J3" s="163"/>
      <c r="K3" s="163"/>
      <c r="L3" s="163"/>
      <c r="M3" s="163"/>
      <c r="N3" s="161"/>
      <c r="O3" s="163"/>
    </row>
    <row r="4" spans="1:15" s="14" customFormat="1" ht="20.100000000000001" customHeight="1">
      <c r="A4" s="59"/>
      <c r="B4" s="59"/>
      <c r="C4" s="59"/>
      <c r="D4" s="59"/>
      <c r="E4" s="59"/>
      <c r="F4" s="8"/>
      <c r="G4" s="8"/>
      <c r="H4" s="8"/>
      <c r="I4" s="8"/>
      <c r="J4" s="8"/>
      <c r="K4" s="8"/>
      <c r="L4" s="8"/>
      <c r="M4" s="8"/>
      <c r="N4" s="59"/>
      <c r="O4" s="8"/>
    </row>
    <row r="5" spans="1:15" s="11" customFormat="1" ht="15.75">
      <c r="A5" s="3" t="s">
        <v>284</v>
      </c>
      <c r="B5" s="145"/>
      <c r="C5" s="145"/>
      <c r="D5" s="145"/>
      <c r="E5" s="145"/>
      <c r="F5" s="145"/>
      <c r="G5" s="145"/>
      <c r="H5" s="145"/>
      <c r="I5" s="145"/>
      <c r="J5" s="145"/>
      <c r="K5" s="145"/>
      <c r="L5" s="145"/>
      <c r="M5" s="145"/>
      <c r="N5" s="145"/>
      <c r="O5" s="145"/>
    </row>
    <row r="6" spans="1:15" s="11" customFormat="1" ht="15.95" customHeight="1">
      <c r="A6" s="2"/>
      <c r="B6" s="938" t="s">
        <v>205</v>
      </c>
      <c r="C6" s="939"/>
      <c r="D6" s="144"/>
      <c r="E6" s="938" t="s">
        <v>204</v>
      </c>
      <c r="F6" s="939"/>
      <c r="G6" s="939"/>
      <c r="H6" s="939"/>
      <c r="I6" s="939"/>
      <c r="J6" s="939"/>
      <c r="K6" s="939"/>
      <c r="L6" s="939"/>
      <c r="M6" s="939"/>
      <c r="N6" s="939"/>
      <c r="O6" s="153"/>
    </row>
    <row r="7" spans="1:15" s="23" customFormat="1" ht="15.95" customHeight="1">
      <c r="A7" s="143" t="s">
        <v>85</v>
      </c>
      <c r="B7" s="202">
        <v>2011</v>
      </c>
      <c r="C7" s="203">
        <v>2012</v>
      </c>
      <c r="D7" s="204">
        <v>2013</v>
      </c>
      <c r="E7" s="205">
        <v>2014</v>
      </c>
      <c r="F7" s="206">
        <v>2015</v>
      </c>
      <c r="G7" s="206">
        <v>2016</v>
      </c>
      <c r="H7" s="206">
        <v>2017</v>
      </c>
      <c r="I7" s="206">
        <v>2018</v>
      </c>
      <c r="J7" s="206">
        <v>2019</v>
      </c>
      <c r="K7" s="206">
        <v>2020</v>
      </c>
      <c r="L7" s="206">
        <v>2021</v>
      </c>
      <c r="M7" s="206">
        <v>2022</v>
      </c>
      <c r="N7" s="206" t="s">
        <v>257</v>
      </c>
    </row>
    <row r="8" spans="1:15" s="23" customFormat="1" ht="15.95" customHeight="1">
      <c r="A8" s="2" t="s">
        <v>203</v>
      </c>
      <c r="B8" s="200">
        <v>21295</v>
      </c>
      <c r="C8" s="201">
        <v>24349</v>
      </c>
      <c r="D8" s="230">
        <v>13760</v>
      </c>
      <c r="E8" s="225">
        <v>9124</v>
      </c>
      <c r="F8" s="226">
        <v>12647</v>
      </c>
      <c r="G8" s="226">
        <v>8246</v>
      </c>
      <c r="H8" s="226">
        <v>6360</v>
      </c>
      <c r="I8" s="226">
        <v>3648</v>
      </c>
      <c r="J8" s="226">
        <v>2254</v>
      </c>
      <c r="K8" s="226">
        <v>392.1054479033628</v>
      </c>
      <c r="L8" s="226">
        <v>2479.3204356272304</v>
      </c>
      <c r="M8" s="226">
        <v>2425.9412353832549</v>
      </c>
      <c r="N8" s="226">
        <v>2320</v>
      </c>
    </row>
    <row r="9" spans="1:15" s="23" customFormat="1" ht="15.95" customHeight="1">
      <c r="A9" s="2" t="s">
        <v>202</v>
      </c>
      <c r="B9" s="142">
        <v>7923</v>
      </c>
      <c r="C9" s="112">
        <v>7262</v>
      </c>
      <c r="D9" s="230">
        <v>2725</v>
      </c>
      <c r="E9" s="227">
        <v>2000</v>
      </c>
      <c r="F9" s="228">
        <v>2122.2239876798221</v>
      </c>
      <c r="G9" s="228">
        <v>3250.2922244068363</v>
      </c>
      <c r="H9" s="228">
        <v>1968.8895950719289</v>
      </c>
      <c r="I9" s="228">
        <v>5255.1893045862516</v>
      </c>
      <c r="J9" s="228">
        <v>1760</v>
      </c>
      <c r="K9" s="228">
        <v>3419.4623810572807</v>
      </c>
      <c r="L9" s="228">
        <v>2021.3157041237985</v>
      </c>
      <c r="M9" s="228">
        <v>2948.7711403063076</v>
      </c>
      <c r="N9" s="228">
        <v>6058.1935715859199</v>
      </c>
    </row>
    <row r="10" spans="1:15" s="23" customFormat="1" ht="15.95" customHeight="1">
      <c r="A10" s="2" t="s">
        <v>201</v>
      </c>
      <c r="B10" s="142">
        <v>2716</v>
      </c>
      <c r="C10" s="112">
        <v>1516</v>
      </c>
      <c r="D10" s="230">
        <v>5130</v>
      </c>
      <c r="E10" s="229">
        <v>479</v>
      </c>
      <c r="F10" s="230">
        <v>2000</v>
      </c>
      <c r="G10" s="230">
        <v>1024</v>
      </c>
      <c r="H10" s="230">
        <v>0</v>
      </c>
      <c r="I10" s="230">
        <v>4565</v>
      </c>
      <c r="J10" s="230"/>
      <c r="K10" s="231"/>
      <c r="L10" s="231"/>
      <c r="M10" s="231"/>
      <c r="N10" s="231"/>
    </row>
    <row r="11" spans="1:15" s="23" customFormat="1" ht="15.95" customHeight="1">
      <c r="A11" s="11" t="s">
        <v>200</v>
      </c>
      <c r="B11" s="142">
        <v>701</v>
      </c>
      <c r="C11" s="112">
        <v>1307</v>
      </c>
      <c r="D11" s="230">
        <v>1000</v>
      </c>
      <c r="E11" s="232"/>
      <c r="F11" s="231">
        <v>1701.075</v>
      </c>
      <c r="G11" s="231">
        <v>1750</v>
      </c>
      <c r="H11" s="231">
        <v>1750</v>
      </c>
      <c r="I11" s="231">
        <v>10</v>
      </c>
      <c r="J11" s="231"/>
      <c r="K11" s="231"/>
      <c r="L11" s="231"/>
      <c r="M11" s="231"/>
      <c r="N11" s="231">
        <v>123</v>
      </c>
    </row>
    <row r="12" spans="1:15" s="23" customFormat="1" ht="15.95" customHeight="1">
      <c r="A12" s="11" t="s">
        <v>199</v>
      </c>
      <c r="B12" s="142"/>
      <c r="C12" s="112"/>
      <c r="D12" s="224"/>
      <c r="E12" s="233">
        <v>2758.2840792542979</v>
      </c>
      <c r="F12" s="234">
        <v>1296.6535963984149</v>
      </c>
      <c r="G12" s="235"/>
      <c r="H12" s="235"/>
      <c r="I12" s="235"/>
      <c r="J12" s="235"/>
      <c r="K12" s="231"/>
      <c r="L12" s="231"/>
      <c r="M12" s="231"/>
      <c r="N12" s="231"/>
    </row>
    <row r="13" spans="1:15" s="23" customFormat="1" ht="15.95" customHeight="1">
      <c r="A13" s="11" t="s">
        <v>198</v>
      </c>
      <c r="B13" s="142"/>
      <c r="C13" s="112"/>
      <c r="D13" s="224"/>
      <c r="E13" s="232">
        <v>72.584742687087171</v>
      </c>
      <c r="F13" s="231"/>
      <c r="G13" s="231"/>
      <c r="H13" s="231"/>
      <c r="I13" s="231"/>
      <c r="J13" s="231"/>
      <c r="K13" s="231"/>
      <c r="L13" s="231"/>
      <c r="M13" s="231"/>
      <c r="N13" s="231">
        <v>118.3131305799521</v>
      </c>
    </row>
    <row r="14" spans="1:15" s="23" customFormat="1" ht="15.95" customHeight="1">
      <c r="A14" s="11" t="s">
        <v>197</v>
      </c>
      <c r="B14" s="142"/>
      <c r="C14" s="112"/>
      <c r="D14" s="224"/>
      <c r="E14" s="232"/>
      <c r="F14" s="231"/>
      <c r="G14" s="231"/>
      <c r="H14" s="231"/>
      <c r="I14" s="231"/>
      <c r="J14" s="231"/>
      <c r="K14" s="231"/>
      <c r="L14" s="231"/>
      <c r="M14" s="231"/>
      <c r="N14" s="231">
        <v>7493.2941370982935</v>
      </c>
    </row>
    <row r="15" spans="1:15" s="23" customFormat="1" ht="15.95" customHeight="1">
      <c r="A15" s="11" t="s">
        <v>196</v>
      </c>
      <c r="B15" s="142"/>
      <c r="C15" s="112"/>
      <c r="D15" s="230">
        <v>4045</v>
      </c>
      <c r="E15" s="232"/>
      <c r="F15" s="231">
        <v>725.8474268708718</v>
      </c>
      <c r="G15" s="231">
        <v>1026.451688829208</v>
      </c>
      <c r="H15" s="231">
        <v>586.98047470421716</v>
      </c>
      <c r="I15" s="231"/>
      <c r="J15" s="231">
        <v>612.23449992883138</v>
      </c>
      <c r="K15" s="231">
        <v>1000</v>
      </c>
      <c r="L15" s="231"/>
      <c r="M15" s="231"/>
      <c r="N15" s="231">
        <v>6178</v>
      </c>
    </row>
    <row r="16" spans="1:15" s="23" customFormat="1" ht="15.95" customHeight="1">
      <c r="A16" s="11" t="s">
        <v>195</v>
      </c>
      <c r="B16" s="142"/>
      <c r="C16" s="112"/>
      <c r="D16" s="112"/>
      <c r="E16" s="232"/>
      <c r="F16" s="231"/>
      <c r="G16" s="231"/>
      <c r="H16" s="231"/>
      <c r="I16" s="231"/>
      <c r="J16" s="231"/>
      <c r="K16" s="231"/>
      <c r="L16" s="231"/>
      <c r="M16" s="231"/>
      <c r="N16" s="231">
        <v>476.29</v>
      </c>
    </row>
    <row r="17" spans="1:15" s="23" customFormat="1" ht="15.95" customHeight="1">
      <c r="A17" s="57" t="s">
        <v>194</v>
      </c>
      <c r="B17" s="140"/>
      <c r="C17" s="141"/>
      <c r="D17" s="141"/>
      <c r="E17" s="848"/>
      <c r="F17" s="849"/>
      <c r="G17" s="849"/>
      <c r="H17" s="849"/>
      <c r="I17" s="849"/>
      <c r="J17" s="849"/>
      <c r="K17" s="849"/>
      <c r="L17" s="849"/>
      <c r="M17" s="849"/>
      <c r="N17" s="849">
        <v>1500</v>
      </c>
    </row>
    <row r="18" spans="1:15" s="23" customFormat="1" ht="15.95" customHeight="1">
      <c r="A18" s="126" t="s">
        <v>272</v>
      </c>
      <c r="B18" s="11"/>
      <c r="C18" s="11"/>
      <c r="D18" s="11"/>
      <c r="E18" s="27"/>
      <c r="F18" s="27"/>
      <c r="G18" s="7"/>
      <c r="H18" s="7"/>
      <c r="I18" s="7"/>
      <c r="J18" s="7"/>
      <c r="K18" s="7"/>
      <c r="L18" s="112"/>
      <c r="M18" s="7"/>
      <c r="N18" s="176"/>
      <c r="O18" s="7"/>
    </row>
    <row r="19" spans="1:15" s="23" customFormat="1" ht="15.95" customHeight="1">
      <c r="A19" s="2"/>
      <c r="B19" s="112"/>
      <c r="C19" s="112"/>
      <c r="D19" s="112"/>
      <c r="E19" s="112"/>
      <c r="F19" s="112"/>
      <c r="G19" s="112"/>
      <c r="H19" s="112"/>
      <c r="I19" s="112"/>
      <c r="J19" s="112"/>
      <c r="K19" s="112"/>
      <c r="L19" s="112"/>
      <c r="M19" s="112"/>
      <c r="N19" s="112"/>
      <c r="O19" s="112"/>
    </row>
    <row r="20" spans="1:15" s="23" customFormat="1" ht="15.75">
      <c r="A20" s="850" t="s">
        <v>193</v>
      </c>
      <c r="B20" s="851"/>
      <c r="C20" s="852"/>
      <c r="D20" s="208"/>
      <c r="E20" s="112"/>
      <c r="F20" s="11"/>
      <c r="G20" s="11"/>
      <c r="H20" s="11"/>
      <c r="I20" s="11"/>
      <c r="J20" s="11"/>
      <c r="K20" s="11"/>
      <c r="L20" s="139"/>
      <c r="M20" s="11"/>
      <c r="N20" s="2"/>
      <c r="O20" s="11"/>
    </row>
    <row r="21" spans="1:15" s="23" customFormat="1" ht="15.95" customHeight="1">
      <c r="A21" s="138"/>
      <c r="B21" s="104" t="s">
        <v>282</v>
      </c>
      <c r="C21" s="207" t="s">
        <v>275</v>
      </c>
      <c r="D21" s="37"/>
      <c r="E21" s="112"/>
      <c r="F21" s="11"/>
      <c r="G21" s="11"/>
      <c r="H21" s="11"/>
      <c r="I21" s="11"/>
      <c r="J21" s="11"/>
      <c r="K21" s="11"/>
      <c r="L21" s="11"/>
      <c r="M21" s="11"/>
      <c r="N21" s="2"/>
      <c r="O21" s="11"/>
    </row>
    <row r="22" spans="1:15" s="23" customFormat="1" ht="15.95" customHeight="1">
      <c r="A22" s="2" t="s">
        <v>192</v>
      </c>
      <c r="B22" s="137">
        <f>508376589/474783191</f>
        <v>1.0707552386790373</v>
      </c>
      <c r="C22" s="208">
        <v>1.0900000000000001</v>
      </c>
      <c r="D22" s="134"/>
      <c r="E22" s="112"/>
      <c r="F22" s="11"/>
      <c r="G22" s="11"/>
      <c r="H22" s="11"/>
      <c r="I22" s="11"/>
      <c r="J22" s="11"/>
      <c r="K22" s="11"/>
      <c r="L22" s="11"/>
      <c r="M22" s="11"/>
      <c r="N22" s="2"/>
      <c r="O22" s="11"/>
    </row>
    <row r="23" spans="1:15" s="23" customFormat="1" ht="15.75" customHeight="1">
      <c r="A23" s="136" t="s">
        <v>191</v>
      </c>
      <c r="B23" s="135">
        <f>(508376589-3654246-11781062-38991)/474783191</f>
        <v>1.038162890648755</v>
      </c>
      <c r="C23" s="209">
        <v>1.05</v>
      </c>
      <c r="D23" s="134"/>
      <c r="E23" s="112"/>
      <c r="F23" s="11"/>
      <c r="G23" s="11"/>
      <c r="H23" s="11"/>
      <c r="I23" s="11"/>
      <c r="J23" s="11"/>
      <c r="K23" s="11"/>
      <c r="L23" s="11"/>
      <c r="M23" s="11"/>
      <c r="N23" s="2"/>
      <c r="O23" s="11"/>
    </row>
    <row r="24" spans="1:15" s="23" customFormat="1" ht="15.95" customHeight="1">
      <c r="A24" s="133" t="s">
        <v>190</v>
      </c>
      <c r="B24" s="132"/>
      <c r="C24" s="210"/>
      <c r="D24" s="27"/>
      <c r="E24" s="112"/>
      <c r="F24" s="11"/>
      <c r="G24" s="11"/>
      <c r="H24" s="131"/>
      <c r="I24" s="11"/>
      <c r="J24" s="11"/>
      <c r="K24" s="11"/>
      <c r="L24" s="11"/>
      <c r="M24" s="11"/>
      <c r="N24" s="2"/>
      <c r="O24" s="11"/>
    </row>
    <row r="25" spans="1:15" s="23" customFormat="1" ht="15.95" customHeight="1">
      <c r="A25" s="11" t="s">
        <v>189</v>
      </c>
      <c r="B25" s="130">
        <v>0.46</v>
      </c>
      <c r="C25" s="211">
        <v>0.45</v>
      </c>
      <c r="D25" s="36"/>
      <c r="E25" s="112"/>
      <c r="F25" s="11"/>
      <c r="G25" s="11"/>
      <c r="H25" s="11"/>
      <c r="I25" s="11"/>
      <c r="J25" s="11"/>
      <c r="K25" s="11"/>
      <c r="L25" s="11"/>
      <c r="M25" s="11"/>
      <c r="N25" s="2"/>
      <c r="O25" s="11"/>
    </row>
    <row r="26" spans="1:15" s="23" customFormat="1" ht="15.95" customHeight="1">
      <c r="A26" s="11" t="s">
        <v>188</v>
      </c>
      <c r="B26" s="130">
        <v>0.23</v>
      </c>
      <c r="C26" s="211">
        <v>0.23</v>
      </c>
      <c r="D26" s="36"/>
      <c r="E26" s="112"/>
      <c r="F26" s="11"/>
      <c r="G26" s="11"/>
      <c r="H26" s="11"/>
      <c r="I26" s="11"/>
      <c r="J26" s="11"/>
      <c r="K26" s="11"/>
      <c r="L26" s="11"/>
      <c r="M26" s="11"/>
      <c r="N26" s="2"/>
      <c r="O26" s="11"/>
    </row>
    <row r="27" spans="1:15" s="23" customFormat="1" ht="15.95" customHeight="1">
      <c r="A27" s="11" t="s">
        <v>187</v>
      </c>
      <c r="B27" s="130">
        <v>0.05</v>
      </c>
      <c r="C27" s="211">
        <v>0.05</v>
      </c>
      <c r="D27" s="36"/>
      <c r="E27" s="112"/>
      <c r="F27" s="11"/>
      <c r="G27" s="11"/>
      <c r="H27" s="11"/>
      <c r="I27" s="11"/>
      <c r="J27" s="11"/>
      <c r="K27" s="11"/>
      <c r="L27" s="11"/>
      <c r="M27" s="11"/>
      <c r="N27" s="2"/>
      <c r="O27" s="11"/>
    </row>
    <row r="28" spans="1:15" s="23" customFormat="1" ht="15.95" customHeight="1">
      <c r="A28" s="11" t="s">
        <v>186</v>
      </c>
      <c r="B28" s="130">
        <v>0.04</v>
      </c>
      <c r="C28" s="211">
        <v>0.05</v>
      </c>
      <c r="D28" s="36"/>
      <c r="E28" s="112"/>
      <c r="F28" s="11"/>
      <c r="G28" s="11"/>
      <c r="H28" s="11"/>
      <c r="I28" s="11"/>
      <c r="J28" s="11"/>
      <c r="K28" s="11"/>
      <c r="L28" s="11"/>
      <c r="M28" s="11"/>
      <c r="N28" s="2"/>
      <c r="O28" s="11"/>
    </row>
    <row r="29" spans="1:15" s="23" customFormat="1" ht="15.95" customHeight="1">
      <c r="A29" s="11" t="s">
        <v>185</v>
      </c>
      <c r="B29" s="130">
        <v>0.2</v>
      </c>
      <c r="C29" s="211">
        <v>0.2</v>
      </c>
      <c r="D29" s="36"/>
      <c r="E29" s="112"/>
      <c r="F29" s="11"/>
      <c r="G29" s="11"/>
      <c r="H29" s="11"/>
      <c r="I29" s="11"/>
      <c r="J29" s="11"/>
      <c r="K29" s="11"/>
      <c r="L29" s="11"/>
      <c r="M29" s="11"/>
      <c r="N29" s="2"/>
      <c r="O29" s="11"/>
    </row>
    <row r="30" spans="1:15" s="23" customFormat="1" ht="15.95" customHeight="1">
      <c r="A30" s="23" t="s">
        <v>184</v>
      </c>
      <c r="B30" s="130">
        <v>0.02</v>
      </c>
      <c r="C30" s="211">
        <v>0.02</v>
      </c>
      <c r="D30" s="36"/>
      <c r="E30" s="112"/>
      <c r="F30" s="11"/>
      <c r="G30" s="11"/>
      <c r="H30" s="11"/>
      <c r="I30" s="11"/>
      <c r="J30" s="11"/>
      <c r="K30" s="11"/>
      <c r="L30" s="11"/>
      <c r="M30" s="11"/>
      <c r="N30" s="2"/>
      <c r="O30" s="11"/>
    </row>
    <row r="31" spans="1:15" s="26" customFormat="1" ht="15.95" customHeight="1">
      <c r="A31" s="129" t="s">
        <v>183</v>
      </c>
      <c r="B31" s="128">
        <f>SUM(B25:B30)</f>
        <v>1.0000000000000002</v>
      </c>
      <c r="C31" s="212">
        <v>1</v>
      </c>
      <c r="D31" s="127"/>
      <c r="E31" s="111"/>
      <c r="F31" s="55"/>
      <c r="G31" s="55"/>
      <c r="H31" s="55"/>
      <c r="I31" s="55"/>
      <c r="J31" s="55"/>
      <c r="K31" s="55"/>
      <c r="L31" s="55"/>
      <c r="M31" s="55"/>
      <c r="N31" s="61"/>
      <c r="O31" s="55"/>
    </row>
    <row r="32" spans="1:15" s="23" customFormat="1" ht="15.95" customHeight="1">
      <c r="A32" s="126" t="s">
        <v>182</v>
      </c>
      <c r="B32" s="11"/>
      <c r="C32" s="11"/>
      <c r="D32" s="11"/>
      <c r="E32" s="27"/>
      <c r="F32" s="27"/>
      <c r="G32" s="7"/>
      <c r="H32" s="7"/>
      <c r="I32" s="7"/>
      <c r="J32" s="7"/>
      <c r="K32" s="7"/>
      <c r="L32" s="112"/>
      <c r="M32" s="7"/>
      <c r="N32" s="176"/>
      <c r="O32" s="7"/>
    </row>
    <row r="33" spans="1:15" s="23" customFormat="1" ht="15.95" customHeight="1">
      <c r="A33" s="125"/>
      <c r="B33" s="112"/>
      <c r="C33" s="112"/>
      <c r="D33" s="112"/>
      <c r="E33" s="112"/>
      <c r="F33" s="112"/>
      <c r="G33" s="112"/>
      <c r="H33" s="112"/>
      <c r="I33" s="112"/>
      <c r="J33" s="112"/>
      <c r="K33" s="112"/>
      <c r="L33" s="112"/>
      <c r="M33" s="112"/>
      <c r="N33" s="112"/>
      <c r="O33" s="112"/>
    </row>
  </sheetData>
  <mergeCells count="6">
    <mergeCell ref="M6:N6"/>
    <mergeCell ref="B6:C6"/>
    <mergeCell ref="E6:F6"/>
    <mergeCell ref="G6:H6"/>
    <mergeCell ref="I6:J6"/>
    <mergeCell ref="K6:L6"/>
  </mergeCells>
  <pageMargins left="0.55118110236220497" right="0.35433070866141703" top="0.59055118110236204" bottom="0.98425196850393704" header="0.118110236220472" footer="0.511811023622047"/>
  <pageSetup paperSize="9" scale="67"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T40"/>
  <sheetViews>
    <sheetView showZeros="0" view="pageBreakPreview" zoomScale="70" zoomScaleNormal="70" zoomScaleSheetLayoutView="70" workbookViewId="0">
      <selection activeCell="A2" sqref="A2:I32"/>
    </sheetView>
  </sheetViews>
  <sheetFormatPr defaultColWidth="9.140625" defaultRowHeight="12.75"/>
  <cols>
    <col min="1" max="1" width="62.28515625" style="11" customWidth="1"/>
    <col min="2" max="2" width="14.7109375" style="55" customWidth="1"/>
    <col min="3" max="6" width="14.7109375" style="11" customWidth="1"/>
    <col min="7" max="8" width="14.7109375" style="55" customWidth="1"/>
    <col min="9" max="9" width="14.7109375" style="2" customWidth="1"/>
    <col min="10" max="10" width="4.140625" style="11" customWidth="1"/>
    <col min="11" max="11" width="12.7109375" style="2" customWidth="1"/>
    <col min="12" max="12" width="12.7109375" style="11" customWidth="1"/>
    <col min="13" max="13" width="12.7109375" style="55" customWidth="1"/>
    <col min="14" max="14" width="3.7109375" style="11" customWidth="1"/>
    <col min="15" max="16384" width="9.140625" style="11"/>
  </cols>
  <sheetData>
    <row r="1" spans="1:13" s="336" customFormat="1" ht="50.1" customHeight="1">
      <c r="A1" s="335"/>
    </row>
    <row r="2" spans="1:13" ht="39.950000000000003" customHeight="1">
      <c r="A2" s="925" t="s">
        <v>527</v>
      </c>
      <c r="B2" s="11"/>
      <c r="C2" s="2"/>
      <c r="D2" s="2"/>
      <c r="G2" s="11"/>
      <c r="H2" s="337"/>
      <c r="K2" s="11"/>
      <c r="M2" s="11"/>
    </row>
    <row r="3" spans="1:13" ht="2.1" customHeight="1">
      <c r="A3" s="338"/>
      <c r="B3" s="339"/>
      <c r="C3" s="340"/>
      <c r="D3" s="340"/>
      <c r="E3" s="339"/>
      <c r="F3" s="339"/>
      <c r="G3" s="339"/>
      <c r="H3" s="339"/>
      <c r="I3" s="340"/>
      <c r="K3" s="11"/>
      <c r="M3" s="11"/>
    </row>
    <row r="4" spans="1:13" s="5" customFormat="1" ht="20.100000000000001" customHeight="1">
      <c r="A4" s="59"/>
      <c r="B4" s="59"/>
      <c r="C4" s="59"/>
      <c r="D4" s="59"/>
      <c r="E4" s="8"/>
      <c r="F4" s="8"/>
      <c r="G4" s="8"/>
      <c r="H4" s="8"/>
      <c r="I4" s="59"/>
    </row>
    <row r="5" spans="1:13" s="5" customFormat="1" ht="20.100000000000001" customHeight="1">
      <c r="A5" s="341" t="s">
        <v>285</v>
      </c>
      <c r="B5" s="341"/>
      <c r="C5" s="341"/>
      <c r="D5" s="341"/>
      <c r="E5" s="341"/>
      <c r="F5" s="341"/>
      <c r="G5" s="341"/>
      <c r="H5" s="341"/>
      <c r="I5" s="341"/>
      <c r="J5" s="4"/>
    </row>
    <row r="6" spans="1:13" s="5" customFormat="1" ht="32.1" customHeight="1">
      <c r="A6" s="342"/>
      <c r="B6" s="343" t="s">
        <v>227</v>
      </c>
      <c r="C6" s="344" t="s">
        <v>220</v>
      </c>
      <c r="D6" s="344" t="s">
        <v>219</v>
      </c>
      <c r="E6" s="957" t="s">
        <v>218</v>
      </c>
      <c r="F6" s="957"/>
      <c r="G6" s="344" t="s">
        <v>217</v>
      </c>
      <c r="H6" s="957" t="s">
        <v>1</v>
      </c>
      <c r="I6" s="958"/>
      <c r="J6" s="4"/>
    </row>
    <row r="7" spans="1:13" s="146" customFormat="1" ht="32.1" customHeight="1">
      <c r="A7" s="345" t="s">
        <v>15</v>
      </c>
      <c r="B7" s="346" t="s">
        <v>216</v>
      </c>
      <c r="C7" s="347" t="s">
        <v>216</v>
      </c>
      <c r="D7" s="347" t="s">
        <v>216</v>
      </c>
      <c r="E7" s="347" t="s">
        <v>216</v>
      </c>
      <c r="F7" s="347" t="s">
        <v>215</v>
      </c>
      <c r="G7" s="347" t="s">
        <v>216</v>
      </c>
      <c r="H7" s="347" t="s">
        <v>216</v>
      </c>
      <c r="I7" s="899" t="s">
        <v>215</v>
      </c>
      <c r="J7" s="148"/>
    </row>
    <row r="8" spans="1:13" ht="15.95" customHeight="1">
      <c r="A8" s="348" t="s">
        <v>264</v>
      </c>
      <c r="B8" s="349">
        <v>3.1</v>
      </c>
      <c r="C8" s="349">
        <v>21.9</v>
      </c>
      <c r="D8" s="349">
        <v>3.1</v>
      </c>
      <c r="E8" s="349">
        <v>130.5</v>
      </c>
      <c r="F8" s="349">
        <v>3.9</v>
      </c>
      <c r="G8" s="349">
        <v>1.4</v>
      </c>
      <c r="H8" s="349">
        <v>160</v>
      </c>
      <c r="I8" s="900">
        <v>3.6</v>
      </c>
      <c r="J8" s="2"/>
      <c r="M8" s="11"/>
    </row>
    <row r="9" spans="1:13" s="5" customFormat="1" ht="15.95" customHeight="1">
      <c r="A9" s="350" t="s">
        <v>226</v>
      </c>
      <c r="B9" s="351">
        <v>0</v>
      </c>
      <c r="C9" s="351">
        <v>3.7</v>
      </c>
      <c r="D9" s="351">
        <v>0</v>
      </c>
      <c r="E9" s="351">
        <v>95.9</v>
      </c>
      <c r="F9" s="351">
        <v>3.2</v>
      </c>
      <c r="G9" s="351">
        <v>0.6</v>
      </c>
      <c r="H9" s="351">
        <v>100.2</v>
      </c>
      <c r="I9" s="901">
        <v>3.1</v>
      </c>
      <c r="J9" s="4"/>
    </row>
    <row r="10" spans="1:13" s="5" customFormat="1" ht="15.95" customHeight="1">
      <c r="A10" s="350" t="s">
        <v>228</v>
      </c>
      <c r="B10" s="351">
        <v>3.1</v>
      </c>
      <c r="C10" s="351">
        <v>4.5</v>
      </c>
      <c r="D10" s="351">
        <v>2.6</v>
      </c>
      <c r="E10" s="351">
        <v>8.9</v>
      </c>
      <c r="F10" s="351">
        <v>0.1</v>
      </c>
      <c r="G10" s="351">
        <v>0</v>
      </c>
      <c r="H10" s="351">
        <v>19.100000000000001</v>
      </c>
      <c r="I10" s="901">
        <v>0.1</v>
      </c>
      <c r="J10" s="4"/>
    </row>
    <row r="11" spans="1:13" s="5" customFormat="1" ht="15.95" customHeight="1">
      <c r="A11" s="350" t="s">
        <v>225</v>
      </c>
      <c r="B11" s="351">
        <v>0</v>
      </c>
      <c r="C11" s="351">
        <v>0.1</v>
      </c>
      <c r="D11" s="351">
        <v>0.1</v>
      </c>
      <c r="E11" s="351">
        <v>16.2</v>
      </c>
      <c r="F11" s="351">
        <v>0.3</v>
      </c>
      <c r="G11" s="351">
        <v>0.5</v>
      </c>
      <c r="H11" s="351">
        <v>16.900000000000002</v>
      </c>
      <c r="I11" s="901">
        <v>0.3</v>
      </c>
      <c r="J11" s="4"/>
    </row>
    <row r="12" spans="1:13" s="5" customFormat="1" ht="15.95" customHeight="1">
      <c r="A12" s="350" t="s">
        <v>224</v>
      </c>
      <c r="B12" s="351">
        <v>0</v>
      </c>
      <c r="C12" s="351">
        <v>0.8</v>
      </c>
      <c r="D12" s="351">
        <v>0</v>
      </c>
      <c r="E12" s="351">
        <v>8</v>
      </c>
      <c r="F12" s="351">
        <v>0.3</v>
      </c>
      <c r="G12" s="351">
        <v>0.1</v>
      </c>
      <c r="H12" s="351">
        <v>8.9</v>
      </c>
      <c r="I12" s="901">
        <v>0.3</v>
      </c>
      <c r="J12" s="4"/>
    </row>
    <row r="13" spans="1:13" s="5" customFormat="1" ht="15.95" customHeight="1">
      <c r="A13" s="350" t="s">
        <v>254</v>
      </c>
      <c r="B13" s="351">
        <v>0</v>
      </c>
      <c r="C13" s="351">
        <v>12.8</v>
      </c>
      <c r="D13" s="351">
        <v>0.4</v>
      </c>
      <c r="E13" s="351">
        <v>1.5</v>
      </c>
      <c r="F13" s="351">
        <v>0</v>
      </c>
      <c r="G13" s="351">
        <v>0.2</v>
      </c>
      <c r="H13" s="351">
        <v>14.9</v>
      </c>
      <c r="I13" s="901">
        <v>-0.2</v>
      </c>
      <c r="J13" s="4"/>
    </row>
    <row r="14" spans="1:13" s="55" customFormat="1" ht="15.95" customHeight="1">
      <c r="A14" s="352" t="s">
        <v>223</v>
      </c>
      <c r="B14" s="351">
        <v>0</v>
      </c>
      <c r="C14" s="351">
        <v>0</v>
      </c>
      <c r="D14" s="351">
        <v>0</v>
      </c>
      <c r="E14" s="351">
        <v>3.9</v>
      </c>
      <c r="F14" s="351">
        <v>2</v>
      </c>
      <c r="G14" s="351"/>
      <c r="H14" s="351">
        <f>+E14</f>
        <v>3.9</v>
      </c>
      <c r="I14" s="901">
        <v>2</v>
      </c>
      <c r="J14" s="61"/>
      <c r="K14" s="61"/>
    </row>
    <row r="15" spans="1:13" s="55" customFormat="1" ht="15.95" customHeight="1">
      <c r="A15" s="353" t="s">
        <v>222</v>
      </c>
      <c r="B15" s="351">
        <v>0</v>
      </c>
      <c r="C15" s="351">
        <v>0</v>
      </c>
      <c r="D15" s="351">
        <v>0</v>
      </c>
      <c r="E15" s="351">
        <v>3.5</v>
      </c>
      <c r="F15" s="351"/>
      <c r="G15" s="351"/>
      <c r="H15" s="351">
        <f>+E15</f>
        <v>3.5</v>
      </c>
      <c r="I15" s="901">
        <v>0</v>
      </c>
      <c r="J15" s="61"/>
      <c r="K15" s="61"/>
    </row>
    <row r="16" spans="1:13" s="55" customFormat="1" ht="15.95" customHeight="1">
      <c r="A16" s="354" t="s">
        <v>221</v>
      </c>
      <c r="B16" s="355">
        <v>3.1</v>
      </c>
      <c r="C16" s="356">
        <v>21.9</v>
      </c>
      <c r="D16" s="356">
        <v>3.1</v>
      </c>
      <c r="E16" s="356">
        <v>137.9</v>
      </c>
      <c r="F16" s="356">
        <v>5.9</v>
      </c>
      <c r="G16" s="356">
        <v>1.4</v>
      </c>
      <c r="H16" s="356">
        <v>167.4</v>
      </c>
      <c r="I16" s="902">
        <v>5.6000000000000005</v>
      </c>
      <c r="J16" s="61"/>
      <c r="K16" s="61"/>
    </row>
    <row r="17" spans="1:254" s="55" customFormat="1" ht="15.95" customHeight="1">
      <c r="A17" s="28" t="s">
        <v>262</v>
      </c>
      <c r="B17" s="357"/>
      <c r="C17" s="357"/>
      <c r="D17" s="357"/>
      <c r="E17" s="357"/>
      <c r="F17" s="357"/>
      <c r="G17" s="357"/>
      <c r="H17" s="357"/>
      <c r="I17" s="357"/>
      <c r="J17" s="61"/>
      <c r="K17" s="61"/>
    </row>
    <row r="18" spans="1:254" s="55" customFormat="1" ht="15.95" customHeight="1">
      <c r="A18" s="156" t="str">
        <f>+"ABS in Loans and advances had EUR "&amp;ABS(C31)&amp;" billion "&amp;IF(C31&lt;0,"negative",)&amp;" revaluation reserve after tax - see table below"</f>
        <v>ABS in Loans and advances had EUR 0.2 billion negative revaluation reserve after tax - see table below</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58"/>
      <c r="FZ18" s="358"/>
      <c r="GA18" s="358"/>
      <c r="GB18" s="358"/>
      <c r="GC18" s="358"/>
      <c r="GD18" s="358"/>
      <c r="GE18" s="358"/>
      <c r="GF18" s="358"/>
      <c r="GG18" s="358"/>
      <c r="GH18" s="358"/>
      <c r="GI18" s="358"/>
      <c r="GJ18" s="358"/>
      <c r="GK18" s="358"/>
      <c r="GL18" s="358"/>
      <c r="GM18" s="358"/>
      <c r="GN18" s="358"/>
      <c r="GO18" s="358"/>
      <c r="GP18" s="358"/>
      <c r="GQ18" s="358"/>
      <c r="GR18" s="358"/>
      <c r="GS18" s="358"/>
      <c r="GT18" s="358"/>
      <c r="GU18" s="358"/>
      <c r="GV18" s="358"/>
      <c r="GW18" s="358"/>
      <c r="GX18" s="358"/>
      <c r="GY18" s="358"/>
      <c r="GZ18" s="358"/>
      <c r="HA18" s="358"/>
      <c r="HB18" s="358"/>
      <c r="HC18" s="358"/>
      <c r="HD18" s="358"/>
      <c r="HE18" s="358"/>
      <c r="HF18" s="358"/>
      <c r="HG18" s="358"/>
      <c r="HH18" s="358"/>
      <c r="HI18" s="358"/>
      <c r="HJ18" s="358"/>
      <c r="HK18" s="358"/>
      <c r="HL18" s="358"/>
      <c r="HM18" s="358"/>
      <c r="HN18" s="358"/>
      <c r="HO18" s="358"/>
      <c r="HP18" s="358"/>
      <c r="HQ18" s="358"/>
      <c r="HR18" s="358"/>
      <c r="HS18" s="358"/>
      <c r="HT18" s="358"/>
      <c r="HU18" s="358"/>
      <c r="HV18" s="358"/>
      <c r="HW18" s="358"/>
      <c r="HX18" s="358"/>
      <c r="HY18" s="358"/>
      <c r="HZ18" s="358"/>
      <c r="IA18" s="358"/>
      <c r="IB18" s="358"/>
      <c r="IC18" s="358"/>
      <c r="ID18" s="358"/>
      <c r="IE18" s="358"/>
      <c r="IF18" s="358"/>
      <c r="IG18" s="358"/>
      <c r="IH18" s="358"/>
      <c r="II18" s="358"/>
      <c r="IJ18" s="358"/>
      <c r="IK18" s="358"/>
      <c r="IL18" s="358"/>
      <c r="IM18" s="358"/>
      <c r="IN18" s="358"/>
      <c r="IO18" s="358"/>
      <c r="IP18" s="358"/>
      <c r="IQ18" s="358"/>
      <c r="IR18" s="358"/>
      <c r="IS18" s="358"/>
      <c r="IT18" s="358"/>
    </row>
    <row r="19" spans="1:254" s="55" customFormat="1" ht="15.95" customHeight="1">
      <c r="A19" s="2"/>
      <c r="B19" s="61"/>
      <c r="C19" s="61"/>
      <c r="D19" s="61"/>
      <c r="E19" s="61"/>
      <c r="F19" s="61"/>
      <c r="G19" s="61"/>
      <c r="H19" s="61"/>
      <c r="I19" s="61"/>
      <c r="J19" s="61"/>
      <c r="K19" s="61"/>
    </row>
    <row r="20" spans="1:254" ht="20.100000000000001" customHeight="1">
      <c r="A20" s="341" t="s">
        <v>286</v>
      </c>
      <c r="B20" s="359"/>
      <c r="C20" s="359"/>
      <c r="D20" s="359"/>
      <c r="E20" s="359"/>
      <c r="F20" s="359"/>
      <c r="G20" s="359"/>
      <c r="H20" s="359"/>
      <c r="I20" s="359"/>
    </row>
    <row r="21" spans="1:254" ht="32.1" customHeight="1">
      <c r="A21" s="360"/>
      <c r="B21" s="959" t="s">
        <v>220</v>
      </c>
      <c r="C21" s="959"/>
      <c r="D21" s="361" t="s">
        <v>219</v>
      </c>
      <c r="E21" s="959" t="s">
        <v>218</v>
      </c>
      <c r="F21" s="959"/>
      <c r="G21" s="361" t="s">
        <v>217</v>
      </c>
      <c r="H21" s="959" t="s">
        <v>1</v>
      </c>
      <c r="I21" s="960"/>
      <c r="J21" s="2"/>
    </row>
    <row r="22" spans="1:254" s="146" customFormat="1" ht="32.1" customHeight="1">
      <c r="A22" s="362" t="s">
        <v>15</v>
      </c>
      <c r="B22" s="363" t="s">
        <v>216</v>
      </c>
      <c r="C22" s="363" t="s">
        <v>215</v>
      </c>
      <c r="D22" s="363" t="s">
        <v>216</v>
      </c>
      <c r="E22" s="363" t="s">
        <v>216</v>
      </c>
      <c r="F22" s="363" t="s">
        <v>215</v>
      </c>
      <c r="G22" s="363" t="s">
        <v>216</v>
      </c>
      <c r="H22" s="363" t="s">
        <v>216</v>
      </c>
      <c r="I22" s="903" t="s">
        <v>215</v>
      </c>
      <c r="J22" s="148"/>
      <c r="K22" s="148"/>
      <c r="M22" s="147"/>
    </row>
    <row r="23" spans="1:254" ht="15.95" customHeight="1">
      <c r="A23" s="11" t="s">
        <v>214</v>
      </c>
      <c r="B23" s="364">
        <v>0</v>
      </c>
      <c r="C23" s="364">
        <v>0</v>
      </c>
      <c r="D23" s="364">
        <v>0</v>
      </c>
      <c r="E23" s="364">
        <v>0.5</v>
      </c>
      <c r="F23" s="364">
        <v>0</v>
      </c>
      <c r="G23" s="364">
        <v>0.1</v>
      </c>
      <c r="H23" s="364">
        <v>0.6</v>
      </c>
      <c r="I23" s="904">
        <v>0</v>
      </c>
      <c r="J23" s="2"/>
    </row>
    <row r="24" spans="1:254" ht="15.95" customHeight="1">
      <c r="A24" s="11" t="s">
        <v>213</v>
      </c>
      <c r="B24" s="365">
        <v>0</v>
      </c>
      <c r="C24" s="365">
        <v>0</v>
      </c>
      <c r="D24" s="365">
        <v>0</v>
      </c>
      <c r="E24" s="365">
        <v>0</v>
      </c>
      <c r="F24" s="365">
        <v>0</v>
      </c>
      <c r="G24" s="365">
        <v>0</v>
      </c>
      <c r="H24" s="365">
        <v>0</v>
      </c>
      <c r="I24" s="905">
        <v>0</v>
      </c>
      <c r="J24" s="2"/>
    </row>
    <row r="25" spans="1:254" ht="15.95" customHeight="1">
      <c r="A25" s="11" t="s">
        <v>212</v>
      </c>
      <c r="B25" s="366"/>
      <c r="C25" s="366">
        <v>0</v>
      </c>
      <c r="D25" s="366">
        <v>0</v>
      </c>
      <c r="E25" s="366">
        <v>0.1</v>
      </c>
      <c r="F25" s="366">
        <v>0</v>
      </c>
      <c r="G25" s="366">
        <v>0</v>
      </c>
      <c r="H25" s="366">
        <v>0.1</v>
      </c>
      <c r="I25" s="906">
        <v>0</v>
      </c>
      <c r="J25" s="2"/>
    </row>
    <row r="26" spans="1:254" ht="15.95" customHeight="1">
      <c r="A26" s="11" t="s">
        <v>211</v>
      </c>
      <c r="B26" s="366">
        <v>0</v>
      </c>
      <c r="C26" s="366">
        <v>0</v>
      </c>
      <c r="D26" s="366">
        <v>0</v>
      </c>
      <c r="E26" s="366">
        <v>0</v>
      </c>
      <c r="F26" s="366">
        <v>0</v>
      </c>
      <c r="G26" s="366">
        <v>0</v>
      </c>
      <c r="H26" s="366">
        <v>0</v>
      </c>
      <c r="I26" s="906">
        <v>0</v>
      </c>
      <c r="J26" s="2"/>
    </row>
    <row r="27" spans="1:254" ht="15.95" customHeight="1">
      <c r="A27" s="11" t="s">
        <v>210</v>
      </c>
      <c r="B27" s="366">
        <v>7.9</v>
      </c>
      <c r="C27" s="366">
        <v>-0.1</v>
      </c>
      <c r="D27" s="366">
        <v>0</v>
      </c>
      <c r="E27" s="366">
        <v>0.4</v>
      </c>
      <c r="F27" s="366">
        <v>0</v>
      </c>
      <c r="G27" s="366">
        <v>0</v>
      </c>
      <c r="H27" s="366">
        <v>8.3000000000000007</v>
      </c>
      <c r="I27" s="906">
        <v>-0.1</v>
      </c>
      <c r="J27" s="2"/>
    </row>
    <row r="28" spans="1:254" ht="15.95" customHeight="1">
      <c r="A28" s="11" t="s">
        <v>209</v>
      </c>
      <c r="B28" s="366">
        <v>0.4</v>
      </c>
      <c r="C28" s="366">
        <v>0</v>
      </c>
      <c r="D28" s="366">
        <v>0</v>
      </c>
      <c r="E28" s="366">
        <v>0</v>
      </c>
      <c r="F28" s="366">
        <v>0</v>
      </c>
      <c r="G28" s="366">
        <v>0</v>
      </c>
      <c r="H28" s="366">
        <v>0.4</v>
      </c>
      <c r="I28" s="906">
        <v>0</v>
      </c>
      <c r="J28" s="2"/>
    </row>
    <row r="29" spans="1:254" ht="15.95" customHeight="1">
      <c r="A29" s="11" t="s">
        <v>208</v>
      </c>
      <c r="B29" s="365">
        <v>0.2</v>
      </c>
      <c r="C29" s="365">
        <v>0</v>
      </c>
      <c r="D29" s="365">
        <v>0</v>
      </c>
      <c r="E29" s="365">
        <v>0</v>
      </c>
      <c r="F29" s="365">
        <v>0</v>
      </c>
      <c r="G29" s="365">
        <v>0.1</v>
      </c>
      <c r="H29" s="365">
        <v>0.4</v>
      </c>
      <c r="I29" s="905">
        <v>0</v>
      </c>
      <c r="J29" s="2"/>
    </row>
    <row r="30" spans="1:254" ht="15.95" customHeight="1">
      <c r="A30" s="11" t="s">
        <v>207</v>
      </c>
      <c r="B30" s="367">
        <v>4.3</v>
      </c>
      <c r="C30" s="367">
        <v>-0.1</v>
      </c>
      <c r="D30" s="367">
        <v>0.4</v>
      </c>
      <c r="E30" s="367">
        <v>0.5</v>
      </c>
      <c r="F30" s="367">
        <v>0</v>
      </c>
      <c r="G30" s="367">
        <v>0</v>
      </c>
      <c r="H30" s="367">
        <v>5.0999999999999996</v>
      </c>
      <c r="I30" s="907">
        <v>-0.1</v>
      </c>
      <c r="J30" s="2"/>
    </row>
    <row r="31" spans="1:254" ht="15.95" customHeight="1">
      <c r="A31" s="368" t="s">
        <v>1</v>
      </c>
      <c r="B31" s="369">
        <v>12.8</v>
      </c>
      <c r="C31" s="369">
        <v>-0.2</v>
      </c>
      <c r="D31" s="369">
        <v>0.4</v>
      </c>
      <c r="E31" s="369">
        <v>1.5</v>
      </c>
      <c r="F31" s="369">
        <v>0</v>
      </c>
      <c r="G31" s="369">
        <v>0.2</v>
      </c>
      <c r="H31" s="369">
        <v>14.9</v>
      </c>
      <c r="I31" s="908">
        <v>-0.2</v>
      </c>
      <c r="J31" s="2"/>
    </row>
    <row r="32" spans="1:254" s="28" customFormat="1" ht="15.75" customHeight="1">
      <c r="A32" s="28" t="s">
        <v>263</v>
      </c>
      <c r="B32" s="62"/>
      <c r="F32" s="11"/>
      <c r="G32" s="55"/>
      <c r="H32" s="55"/>
      <c r="I32" s="2"/>
      <c r="K32" s="2"/>
      <c r="L32" s="11"/>
      <c r="M32" s="55"/>
      <c r="N32" s="11"/>
      <c r="O32" s="11"/>
      <c r="P32" s="11"/>
      <c r="Q32" s="11"/>
      <c r="R32" s="11"/>
      <c r="S32" s="11"/>
      <c r="T32" s="11"/>
      <c r="U32" s="11"/>
      <c r="V32" s="11"/>
      <c r="W32" s="11"/>
      <c r="X32" s="11"/>
      <c r="Y32" s="11"/>
      <c r="Z32" s="11"/>
    </row>
    <row r="33" spans="1:13" ht="15.95" customHeight="1">
      <c r="K33" s="11"/>
      <c r="M33" s="11"/>
    </row>
    <row r="38" spans="1:13" ht="15">
      <c r="A38" s="370"/>
    </row>
    <row r="40" spans="1:13">
      <c r="A40" s="28"/>
    </row>
  </sheetData>
  <mergeCells count="5">
    <mergeCell ref="E6:F6"/>
    <mergeCell ref="H6:I6"/>
    <mergeCell ref="B21:C21"/>
    <mergeCell ref="E21:F21"/>
    <mergeCell ref="H21:I21"/>
  </mergeCells>
  <pageMargins left="0.55118110236220497" right="0.35433070866141703" top="0.59055118110236204" bottom="0.98425196850393704" header="0.118110236220472" footer="0.511811023622047"/>
  <pageSetup paperSize="9" scale="7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X33"/>
  <sheetViews>
    <sheetView showZeros="0" view="pageBreakPreview" zoomScale="70" zoomScaleNormal="75" zoomScaleSheetLayoutView="70" workbookViewId="0"/>
  </sheetViews>
  <sheetFormatPr defaultColWidth="9.140625" defaultRowHeight="12.75"/>
  <cols>
    <col min="1" max="1" width="62.28515625" style="156" customWidth="1"/>
    <col min="2" max="2" width="14.7109375" style="399" customWidth="1"/>
    <col min="3" max="6" width="14.7109375" style="156" customWidth="1"/>
    <col min="7" max="8" width="14.7109375" style="399" customWidth="1"/>
    <col min="9" max="9" width="14.7109375" style="157" customWidth="1"/>
    <col min="10" max="10" width="4.140625" style="375" customWidth="1"/>
    <col min="11" max="11" width="12.7109375" style="156" customWidth="1"/>
    <col min="12" max="12" width="12.7109375" style="399" customWidth="1"/>
    <col min="13" max="13" width="3.7109375" style="156" customWidth="1"/>
    <col min="14" max="16384" width="9.140625" style="156"/>
  </cols>
  <sheetData>
    <row r="1" spans="1:12" s="372" customFormat="1" ht="50.1" customHeight="1">
      <c r="A1" s="371"/>
      <c r="J1" s="373"/>
    </row>
    <row r="2" spans="1:12" ht="39.950000000000003" customHeight="1">
      <c r="A2" s="926" t="s">
        <v>528</v>
      </c>
      <c r="B2" s="156"/>
      <c r="C2" s="157"/>
      <c r="D2" s="157"/>
      <c r="G2" s="156"/>
      <c r="H2" s="374"/>
      <c r="L2" s="156"/>
    </row>
    <row r="3" spans="1:12" ht="2.1" customHeight="1">
      <c r="A3" s="376"/>
      <c r="B3" s="377"/>
      <c r="C3" s="378"/>
      <c r="D3" s="378"/>
      <c r="E3" s="377"/>
      <c r="F3" s="377"/>
      <c r="G3" s="377"/>
      <c r="H3" s="377"/>
      <c r="I3" s="378"/>
      <c r="L3" s="156"/>
    </row>
    <row r="4" spans="1:12" s="381" customFormat="1" ht="20.100000000000001" customHeight="1">
      <c r="A4" s="379"/>
      <c r="B4" s="379"/>
      <c r="C4" s="379"/>
      <c r="D4" s="379"/>
      <c r="E4" s="379"/>
      <c r="F4" s="379"/>
      <c r="G4" s="379"/>
      <c r="H4" s="379"/>
      <c r="I4" s="379"/>
      <c r="J4" s="380"/>
    </row>
    <row r="5" spans="1:12" s="381" customFormat="1" ht="20.100000000000001" customHeight="1">
      <c r="A5" s="341" t="s">
        <v>287</v>
      </c>
      <c r="B5" s="382"/>
      <c r="C5" s="382"/>
      <c r="D5" s="382"/>
      <c r="E5" s="382"/>
      <c r="F5" s="382"/>
      <c r="G5" s="382"/>
      <c r="H5" s="382"/>
      <c r="I5" s="382"/>
      <c r="J5" s="383"/>
    </row>
    <row r="6" spans="1:12" s="381" customFormat="1" ht="32.1" customHeight="1">
      <c r="A6" s="384"/>
      <c r="B6" s="385" t="s">
        <v>227</v>
      </c>
      <c r="C6" s="385" t="s">
        <v>220</v>
      </c>
      <c r="D6" s="385" t="s">
        <v>219</v>
      </c>
      <c r="E6" s="961" t="s">
        <v>218</v>
      </c>
      <c r="F6" s="961"/>
      <c r="G6" s="385" t="s">
        <v>217</v>
      </c>
      <c r="H6" s="961" t="s">
        <v>1</v>
      </c>
      <c r="I6" s="962"/>
      <c r="J6" s="383"/>
    </row>
    <row r="7" spans="1:12" s="389" customFormat="1" ht="32.1" customHeight="1">
      <c r="A7" s="386" t="s">
        <v>15</v>
      </c>
      <c r="B7" s="387" t="s">
        <v>216</v>
      </c>
      <c r="C7" s="387" t="s">
        <v>216</v>
      </c>
      <c r="D7" s="387" t="s">
        <v>216</v>
      </c>
      <c r="E7" s="387" t="s">
        <v>216</v>
      </c>
      <c r="F7" s="387" t="s">
        <v>215</v>
      </c>
      <c r="G7" s="387" t="s">
        <v>216</v>
      </c>
      <c r="H7" s="387" t="s">
        <v>216</v>
      </c>
      <c r="I7" s="909" t="s">
        <v>215</v>
      </c>
      <c r="J7" s="388"/>
    </row>
    <row r="8" spans="1:12" ht="15.95" customHeight="1">
      <c r="A8" s="157" t="s">
        <v>264</v>
      </c>
      <c r="B8" s="390">
        <v>3.1</v>
      </c>
      <c r="C8" s="390">
        <v>15.4</v>
      </c>
      <c r="D8" s="390">
        <v>3.1</v>
      </c>
      <c r="E8" s="390">
        <v>75.2</v>
      </c>
      <c r="F8" s="390">
        <v>1</v>
      </c>
      <c r="G8" s="390">
        <v>1.4</v>
      </c>
      <c r="H8" s="390">
        <v>98.2</v>
      </c>
      <c r="I8" s="910">
        <v>0.8</v>
      </c>
      <c r="J8" s="157"/>
      <c r="K8" s="391"/>
      <c r="L8" s="156"/>
    </row>
    <row r="9" spans="1:12" s="381" customFormat="1" ht="15.95" customHeight="1">
      <c r="A9" s="392" t="s">
        <v>226</v>
      </c>
      <c r="B9" s="393">
        <v>0</v>
      </c>
      <c r="C9" s="393">
        <v>3.7</v>
      </c>
      <c r="D9" s="393">
        <v>0</v>
      </c>
      <c r="E9" s="393">
        <v>52.6</v>
      </c>
      <c r="F9" s="393">
        <v>0.79999999999999993</v>
      </c>
      <c r="G9" s="393">
        <v>0.6</v>
      </c>
      <c r="H9" s="393">
        <v>56.9</v>
      </c>
      <c r="I9" s="911">
        <v>0.7</v>
      </c>
      <c r="J9" s="383"/>
      <c r="K9" s="391"/>
    </row>
    <row r="10" spans="1:12" s="381" customFormat="1" ht="15.95" customHeight="1">
      <c r="A10" s="392" t="s">
        <v>302</v>
      </c>
      <c r="B10" s="394">
        <v>3.1</v>
      </c>
      <c r="C10" s="394">
        <v>4.5</v>
      </c>
      <c r="D10" s="394">
        <v>2.6</v>
      </c>
      <c r="E10" s="394">
        <v>8.1999999999999993</v>
      </c>
      <c r="F10" s="394">
        <v>0.1</v>
      </c>
      <c r="G10" s="393">
        <v>0</v>
      </c>
      <c r="H10" s="394">
        <v>18.399999999999999</v>
      </c>
      <c r="I10" s="912">
        <v>0.1</v>
      </c>
      <c r="J10" s="383"/>
      <c r="K10" s="391"/>
    </row>
    <row r="11" spans="1:12" s="381" customFormat="1" ht="15.95" customHeight="1">
      <c r="A11" s="392" t="s">
        <v>225</v>
      </c>
      <c r="B11" s="394">
        <v>0</v>
      </c>
      <c r="C11" s="394">
        <v>0.1</v>
      </c>
      <c r="D11" s="394">
        <v>0.1</v>
      </c>
      <c r="E11" s="394">
        <v>11.9</v>
      </c>
      <c r="F11" s="394">
        <v>0.1</v>
      </c>
      <c r="G11" s="393">
        <v>0.5</v>
      </c>
      <c r="H11" s="394">
        <v>12.6</v>
      </c>
      <c r="I11" s="912">
        <v>0.1</v>
      </c>
      <c r="J11" s="383"/>
      <c r="K11" s="391"/>
    </row>
    <row r="12" spans="1:12" s="381" customFormat="1" ht="15.95" customHeight="1">
      <c r="A12" s="392" t="s">
        <v>224</v>
      </c>
      <c r="B12" s="395">
        <v>0</v>
      </c>
      <c r="C12" s="394">
        <v>0.8</v>
      </c>
      <c r="D12" s="394">
        <v>0</v>
      </c>
      <c r="E12" s="394">
        <v>1.6</v>
      </c>
      <c r="F12" s="394">
        <v>0</v>
      </c>
      <c r="G12" s="393">
        <v>0.1</v>
      </c>
      <c r="H12" s="394">
        <v>2.5</v>
      </c>
      <c r="I12" s="912">
        <v>0</v>
      </c>
      <c r="J12" s="383"/>
      <c r="K12" s="391"/>
    </row>
    <row r="13" spans="1:12" s="381" customFormat="1" ht="15.95" customHeight="1">
      <c r="A13" s="392" t="s">
        <v>254</v>
      </c>
      <c r="B13" s="395">
        <v>0</v>
      </c>
      <c r="C13" s="394">
        <v>6.3</v>
      </c>
      <c r="D13" s="394">
        <v>0.4</v>
      </c>
      <c r="E13" s="394">
        <v>0.9</v>
      </c>
      <c r="F13" s="394">
        <v>0</v>
      </c>
      <c r="G13" s="393">
        <v>0.2</v>
      </c>
      <c r="H13" s="394">
        <v>7.8000000000000007</v>
      </c>
      <c r="I13" s="912">
        <v>-0.1</v>
      </c>
      <c r="J13" s="383"/>
      <c r="K13" s="391"/>
    </row>
    <row r="14" spans="1:12" s="399" customFormat="1" ht="15.95" customHeight="1">
      <c r="A14" s="157" t="s">
        <v>223</v>
      </c>
      <c r="B14" s="396">
        <v>0</v>
      </c>
      <c r="C14" s="396">
        <v>0</v>
      </c>
      <c r="D14" s="396">
        <v>0</v>
      </c>
      <c r="E14" s="397">
        <v>1.7000000000000002</v>
      </c>
      <c r="F14" s="397">
        <v>1</v>
      </c>
      <c r="G14" s="393"/>
      <c r="H14" s="397">
        <v>1.7000000000000002</v>
      </c>
      <c r="I14" s="913">
        <v>1</v>
      </c>
      <c r="J14" s="398"/>
      <c r="K14" s="391"/>
    </row>
    <row r="15" spans="1:12" s="399" customFormat="1" ht="15.95" customHeight="1">
      <c r="A15" s="157" t="s">
        <v>222</v>
      </c>
      <c r="B15" s="396">
        <v>0</v>
      </c>
      <c r="C15" s="396">
        <v>0</v>
      </c>
      <c r="D15" s="396">
        <v>0</v>
      </c>
      <c r="E15" s="396">
        <v>0</v>
      </c>
      <c r="F15" s="396">
        <v>0</v>
      </c>
      <c r="G15" s="393">
        <v>0</v>
      </c>
      <c r="H15" s="396">
        <v>0</v>
      </c>
      <c r="I15" s="914">
        <v>0</v>
      </c>
      <c r="J15" s="398"/>
      <c r="K15" s="391"/>
    </row>
    <row r="16" spans="1:12" s="399" customFormat="1" ht="15.95" customHeight="1">
      <c r="A16" s="400" t="s">
        <v>221</v>
      </c>
      <c r="B16" s="401">
        <v>3.1</v>
      </c>
      <c r="C16" s="401">
        <v>15.4</v>
      </c>
      <c r="D16" s="401">
        <v>3.1</v>
      </c>
      <c r="E16" s="401">
        <v>76.900000000000006</v>
      </c>
      <c r="F16" s="401">
        <v>2</v>
      </c>
      <c r="G16" s="402">
        <f>+G8+G14+G15</f>
        <v>1.4</v>
      </c>
      <c r="H16" s="401">
        <f>H8+H14+H15</f>
        <v>99.9</v>
      </c>
      <c r="I16" s="915">
        <v>1.7999999999999998</v>
      </c>
      <c r="J16" s="398"/>
      <c r="K16" s="391"/>
    </row>
    <row r="17" spans="1:50" s="399" customFormat="1" ht="15.75" customHeight="1">
      <c r="A17" s="156" t="s">
        <v>265</v>
      </c>
      <c r="B17" s="398"/>
      <c r="C17" s="398"/>
      <c r="D17" s="398"/>
      <c r="E17" s="398"/>
      <c r="F17" s="398"/>
      <c r="G17" s="398"/>
      <c r="H17" s="398"/>
      <c r="I17" s="398"/>
      <c r="J17" s="398"/>
    </row>
    <row r="18" spans="1:50" s="158" customFormat="1" ht="15.75" customHeight="1">
      <c r="A18" s="156" t="str">
        <f>+"ABS in Loans and advances had EUR "&amp;ABS(C31)&amp;" billion "&amp;IF(C31&lt;0,"negative",)&amp;" revaluation reserve after tax - see table below"</f>
        <v>ABS in Loans and advances had EUR 0.1 billion negative revaluation reserve after tax - see table below</v>
      </c>
      <c r="B18" s="398"/>
      <c r="C18" s="157"/>
      <c r="D18" s="157"/>
      <c r="E18" s="157"/>
      <c r="F18" s="157"/>
      <c r="G18" s="374"/>
      <c r="H18" s="374"/>
      <c r="I18" s="157"/>
      <c r="J18" s="403"/>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row>
    <row r="19" spans="1:50" ht="15.95" customHeight="1">
      <c r="B19" s="398"/>
      <c r="C19" s="157"/>
      <c r="D19" s="157"/>
      <c r="E19" s="157"/>
      <c r="F19" s="157"/>
      <c r="G19" s="398"/>
      <c r="H19" s="398"/>
      <c r="J19" s="404"/>
    </row>
    <row r="20" spans="1:50" ht="19.5" customHeight="1">
      <c r="A20" s="382" t="s">
        <v>288</v>
      </c>
      <c r="B20" s="382"/>
      <c r="C20" s="382"/>
      <c r="D20" s="382"/>
      <c r="E20" s="382"/>
      <c r="F20" s="382"/>
      <c r="G20" s="382"/>
      <c r="H20" s="382"/>
      <c r="I20" s="382"/>
      <c r="J20" s="404"/>
    </row>
    <row r="21" spans="1:50" ht="32.1" customHeight="1">
      <c r="A21" s="405"/>
      <c r="B21" s="961" t="s">
        <v>220</v>
      </c>
      <c r="C21" s="961"/>
      <c r="D21" s="385" t="s">
        <v>219</v>
      </c>
      <c r="E21" s="961" t="s">
        <v>218</v>
      </c>
      <c r="F21" s="961"/>
      <c r="G21" s="385" t="s">
        <v>217</v>
      </c>
      <c r="H21" s="961" t="s">
        <v>1</v>
      </c>
      <c r="I21" s="962"/>
      <c r="J21" s="404"/>
    </row>
    <row r="22" spans="1:50" s="389" customFormat="1" ht="32.1" customHeight="1">
      <c r="A22" s="386" t="s">
        <v>15</v>
      </c>
      <c r="B22" s="387" t="s">
        <v>216</v>
      </c>
      <c r="C22" s="387" t="s">
        <v>215</v>
      </c>
      <c r="D22" s="387" t="s">
        <v>216</v>
      </c>
      <c r="E22" s="387" t="s">
        <v>216</v>
      </c>
      <c r="F22" s="387" t="s">
        <v>215</v>
      </c>
      <c r="G22" s="387" t="s">
        <v>216</v>
      </c>
      <c r="H22" s="387" t="s">
        <v>216</v>
      </c>
      <c r="I22" s="909" t="s">
        <v>215</v>
      </c>
      <c r="J22" s="406"/>
      <c r="L22" s="407"/>
    </row>
    <row r="23" spans="1:50" ht="15.95" customHeight="1">
      <c r="A23" s="408" t="s">
        <v>214</v>
      </c>
      <c r="B23" s="409">
        <v>0</v>
      </c>
      <c r="C23" s="409">
        <v>0</v>
      </c>
      <c r="D23" s="409">
        <v>0</v>
      </c>
      <c r="E23" s="409">
        <v>0.3</v>
      </c>
      <c r="F23" s="409">
        <v>0</v>
      </c>
      <c r="G23" s="393">
        <v>0.1</v>
      </c>
      <c r="H23" s="410">
        <f>+B23+D23+E23+G23</f>
        <v>0.4</v>
      </c>
      <c r="I23" s="916">
        <f t="shared" ref="I23:I31" si="0">+C23+F23</f>
        <v>0</v>
      </c>
      <c r="J23" s="404"/>
    </row>
    <row r="24" spans="1:50" ht="15.95" customHeight="1">
      <c r="A24" s="157" t="s">
        <v>213</v>
      </c>
      <c r="B24" s="409">
        <v>0</v>
      </c>
      <c r="C24" s="409">
        <v>0</v>
      </c>
      <c r="D24" s="409">
        <v>0</v>
      </c>
      <c r="E24" s="409">
        <v>0</v>
      </c>
      <c r="F24" s="409">
        <v>0</v>
      </c>
      <c r="G24" s="393">
        <v>0</v>
      </c>
      <c r="H24" s="411">
        <f t="shared" ref="H24:H30" si="1">+B24+D24+E24+G24</f>
        <v>0</v>
      </c>
      <c r="I24" s="917">
        <f t="shared" si="0"/>
        <v>0</v>
      </c>
      <c r="J24" s="404"/>
    </row>
    <row r="25" spans="1:50" ht="15.95" customHeight="1">
      <c r="A25" s="156" t="s">
        <v>212</v>
      </c>
      <c r="B25" s="409">
        <v>0</v>
      </c>
      <c r="C25" s="409">
        <v>0</v>
      </c>
      <c r="D25" s="409">
        <v>0</v>
      </c>
      <c r="E25" s="409">
        <v>0.1</v>
      </c>
      <c r="F25" s="409">
        <v>0</v>
      </c>
      <c r="G25" s="393">
        <v>0</v>
      </c>
      <c r="H25" s="411">
        <f t="shared" si="1"/>
        <v>0.1</v>
      </c>
      <c r="I25" s="917">
        <f t="shared" si="0"/>
        <v>0</v>
      </c>
      <c r="J25" s="404"/>
    </row>
    <row r="26" spans="1:50" ht="15.95" customHeight="1">
      <c r="A26" s="156" t="s">
        <v>211</v>
      </c>
      <c r="B26" s="409">
        <v>0</v>
      </c>
      <c r="C26" s="409">
        <v>0</v>
      </c>
      <c r="D26" s="409">
        <v>0</v>
      </c>
      <c r="E26" s="409">
        <v>0</v>
      </c>
      <c r="F26" s="409">
        <v>0</v>
      </c>
      <c r="G26" s="393">
        <v>0</v>
      </c>
      <c r="H26" s="411">
        <f t="shared" si="1"/>
        <v>0</v>
      </c>
      <c r="I26" s="917">
        <f t="shared" si="0"/>
        <v>0</v>
      </c>
      <c r="J26" s="404"/>
    </row>
    <row r="27" spans="1:50" ht="15.95" customHeight="1">
      <c r="A27" s="156" t="s">
        <v>210</v>
      </c>
      <c r="B27" s="409">
        <v>4.5</v>
      </c>
      <c r="C27" s="409">
        <v>-0.1</v>
      </c>
      <c r="D27" s="409">
        <v>0</v>
      </c>
      <c r="E27" s="409">
        <v>0.2</v>
      </c>
      <c r="F27" s="409">
        <v>0</v>
      </c>
      <c r="G27" s="393">
        <v>0</v>
      </c>
      <c r="H27" s="411">
        <f t="shared" si="1"/>
        <v>4.7</v>
      </c>
      <c r="I27" s="917">
        <f t="shared" si="0"/>
        <v>-0.1</v>
      </c>
      <c r="J27" s="404"/>
    </row>
    <row r="28" spans="1:50" ht="15.95" customHeight="1">
      <c r="A28" s="156" t="s">
        <v>209</v>
      </c>
      <c r="B28" s="409">
        <v>0.1</v>
      </c>
      <c r="C28" s="409">
        <v>0</v>
      </c>
      <c r="D28" s="409">
        <v>0</v>
      </c>
      <c r="E28" s="409">
        <v>0</v>
      </c>
      <c r="F28" s="409">
        <v>0</v>
      </c>
      <c r="G28" s="393">
        <v>0</v>
      </c>
      <c r="H28" s="411">
        <f>+B28+D28+E28+G28</f>
        <v>0.1</v>
      </c>
      <c r="I28" s="917">
        <f t="shared" si="0"/>
        <v>0</v>
      </c>
      <c r="J28" s="404"/>
    </row>
    <row r="29" spans="1:50" ht="15.95" customHeight="1">
      <c r="A29" s="156" t="s">
        <v>208</v>
      </c>
      <c r="B29" s="409">
        <v>0</v>
      </c>
      <c r="C29" s="409">
        <v>0</v>
      </c>
      <c r="D29" s="409">
        <v>0</v>
      </c>
      <c r="E29" s="409">
        <v>0</v>
      </c>
      <c r="F29" s="409">
        <v>0</v>
      </c>
      <c r="G29" s="393">
        <v>0.1</v>
      </c>
      <c r="H29" s="411">
        <f t="shared" si="1"/>
        <v>0.1</v>
      </c>
      <c r="I29" s="917">
        <f t="shared" si="0"/>
        <v>0</v>
      </c>
      <c r="J29" s="404"/>
    </row>
    <row r="30" spans="1:50" ht="15.95" customHeight="1">
      <c r="A30" s="156" t="s">
        <v>207</v>
      </c>
      <c r="B30" s="409">
        <v>1.7</v>
      </c>
      <c r="C30" s="409">
        <v>0</v>
      </c>
      <c r="D30" s="409">
        <v>0.4</v>
      </c>
      <c r="E30" s="409">
        <v>0.3</v>
      </c>
      <c r="F30" s="409">
        <v>0</v>
      </c>
      <c r="G30" s="393">
        <v>0</v>
      </c>
      <c r="H30" s="409">
        <f t="shared" si="1"/>
        <v>2.4</v>
      </c>
      <c r="I30" s="917">
        <f t="shared" si="0"/>
        <v>0</v>
      </c>
      <c r="J30" s="404"/>
    </row>
    <row r="31" spans="1:50" s="398" customFormat="1" ht="15.95" customHeight="1">
      <c r="A31" s="400" t="s">
        <v>1</v>
      </c>
      <c r="B31" s="412">
        <v>6.3</v>
      </c>
      <c r="C31" s="412">
        <v>-0.1</v>
      </c>
      <c r="D31" s="412">
        <v>0.4</v>
      </c>
      <c r="E31" s="412">
        <v>0.9</v>
      </c>
      <c r="F31" s="412">
        <v>0</v>
      </c>
      <c r="G31" s="401">
        <f>SUM(G23:G30)</f>
        <v>0.2</v>
      </c>
      <c r="H31" s="401">
        <f>+H13</f>
        <v>7.8000000000000007</v>
      </c>
      <c r="I31" s="915">
        <f t="shared" si="0"/>
        <v>-0.1</v>
      </c>
      <c r="J31" s="413"/>
    </row>
    <row r="32" spans="1:50" s="157" customFormat="1" ht="15.95" customHeight="1">
      <c r="A32" s="156" t="s">
        <v>266</v>
      </c>
      <c r="B32" s="398"/>
      <c r="C32" s="398"/>
      <c r="D32" s="398"/>
      <c r="E32" s="398"/>
      <c r="F32" s="398"/>
      <c r="G32" s="398"/>
      <c r="H32" s="398"/>
      <c r="I32" s="398"/>
      <c r="J32" s="404"/>
      <c r="L32" s="398"/>
    </row>
    <row r="33" ht="15.75" customHeight="1"/>
  </sheetData>
  <mergeCells count="5">
    <mergeCell ref="E6:F6"/>
    <mergeCell ref="H6:I6"/>
    <mergeCell ref="B21:C21"/>
    <mergeCell ref="E21:F21"/>
    <mergeCell ref="H21:I21"/>
  </mergeCells>
  <pageMargins left="0.55118110236220497" right="0.35433070866141703" top="0.59055118110236204" bottom="0.98425196850393704" header="0.118110236220472" footer="0.511811023622047"/>
  <pageSetup paperSize="9" scale="7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K33"/>
  <sheetViews>
    <sheetView showZeros="0" view="pageBreakPreview" zoomScale="70" zoomScaleNormal="70" zoomScaleSheetLayoutView="70" workbookViewId="0"/>
  </sheetViews>
  <sheetFormatPr defaultColWidth="9.140625" defaultRowHeight="12.75"/>
  <cols>
    <col min="1" max="1" width="62.28515625" style="156" customWidth="1"/>
    <col min="2" max="2" width="14.7109375" style="399" customWidth="1"/>
    <col min="3" max="6" width="14.7109375" style="156" customWidth="1"/>
    <col min="7" max="8" width="14.7109375" style="399" customWidth="1"/>
    <col min="9" max="9" width="14.7109375" style="156" customWidth="1"/>
    <col min="10" max="10" width="4.140625" style="156" customWidth="1"/>
    <col min="11" max="11" width="12.7109375" style="399" customWidth="1"/>
    <col min="12" max="12" width="3.7109375" style="156" customWidth="1"/>
    <col min="13" max="16384" width="9.140625" style="156"/>
  </cols>
  <sheetData>
    <row r="1" spans="1:11" s="372" customFormat="1" ht="50.1" customHeight="1">
      <c r="A1" s="371"/>
    </row>
    <row r="2" spans="1:11" ht="39.950000000000003" customHeight="1">
      <c r="A2" s="926" t="s">
        <v>529</v>
      </c>
      <c r="B2" s="156"/>
      <c r="C2" s="157"/>
      <c r="D2" s="157"/>
      <c r="G2" s="156"/>
      <c r="H2" s="374"/>
      <c r="K2" s="156"/>
    </row>
    <row r="3" spans="1:11" ht="2.1" customHeight="1">
      <c r="A3" s="376"/>
      <c r="B3" s="377"/>
      <c r="C3" s="378"/>
      <c r="D3" s="378"/>
      <c r="E3" s="377"/>
      <c r="F3" s="377"/>
      <c r="G3" s="377"/>
      <c r="H3" s="377"/>
      <c r="I3" s="377"/>
      <c r="K3" s="156"/>
    </row>
    <row r="4" spans="1:11" s="381" customFormat="1" ht="20.100000000000001" customHeight="1">
      <c r="A4" s="379"/>
      <c r="B4" s="379"/>
      <c r="C4" s="379"/>
      <c r="D4" s="379"/>
      <c r="E4" s="379"/>
      <c r="F4" s="379"/>
      <c r="G4" s="379"/>
      <c r="H4" s="379"/>
      <c r="I4" s="379"/>
    </row>
    <row r="5" spans="1:11" s="381" customFormat="1" ht="20.100000000000001" customHeight="1">
      <c r="A5" s="341" t="s">
        <v>289</v>
      </c>
      <c r="B5" s="382"/>
      <c r="C5" s="382"/>
      <c r="D5" s="382"/>
      <c r="E5" s="382"/>
      <c r="F5" s="382"/>
      <c r="G5" s="382"/>
      <c r="H5" s="382"/>
      <c r="I5" s="382"/>
      <c r="J5" s="383"/>
    </row>
    <row r="6" spans="1:11" s="381" customFormat="1" ht="32.1" customHeight="1">
      <c r="A6" s="384"/>
      <c r="B6" s="385" t="s">
        <v>227</v>
      </c>
      <c r="C6" s="385" t="s">
        <v>220</v>
      </c>
      <c r="D6" s="385" t="s">
        <v>219</v>
      </c>
      <c r="E6" s="961" t="s">
        <v>218</v>
      </c>
      <c r="F6" s="961"/>
      <c r="G6" s="385" t="s">
        <v>217</v>
      </c>
      <c r="H6" s="961" t="s">
        <v>1</v>
      </c>
      <c r="I6" s="962"/>
      <c r="J6" s="383"/>
    </row>
    <row r="7" spans="1:11" s="389" customFormat="1" ht="32.1" customHeight="1">
      <c r="A7" s="386" t="s">
        <v>15</v>
      </c>
      <c r="B7" s="387" t="s">
        <v>216</v>
      </c>
      <c r="C7" s="387" t="s">
        <v>216</v>
      </c>
      <c r="D7" s="387" t="s">
        <v>216</v>
      </c>
      <c r="E7" s="387" t="s">
        <v>216</v>
      </c>
      <c r="F7" s="387" t="s">
        <v>215</v>
      </c>
      <c r="G7" s="387" t="s">
        <v>216</v>
      </c>
      <c r="H7" s="387" t="s">
        <v>216</v>
      </c>
      <c r="I7" s="909" t="s">
        <v>215</v>
      </c>
      <c r="J7" s="388"/>
    </row>
    <row r="8" spans="1:11" ht="15.95" customHeight="1">
      <c r="A8" s="157" t="s">
        <v>264</v>
      </c>
      <c r="B8" s="410"/>
      <c r="C8" s="410">
        <v>6.5</v>
      </c>
      <c r="D8" s="410"/>
      <c r="E8" s="414">
        <v>55.3</v>
      </c>
      <c r="F8" s="414">
        <v>2.9</v>
      </c>
      <c r="G8" s="414">
        <v>0</v>
      </c>
      <c r="H8" s="414">
        <f>+B8+C8+D8+E8+G8</f>
        <v>61.8</v>
      </c>
      <c r="I8" s="918">
        <v>2.8</v>
      </c>
      <c r="J8" s="157"/>
      <c r="K8" s="156"/>
    </row>
    <row r="9" spans="1:11" s="381" customFormat="1" ht="15.95" customHeight="1">
      <c r="A9" s="392" t="s">
        <v>226</v>
      </c>
      <c r="B9" s="411"/>
      <c r="C9" s="409"/>
      <c r="D9" s="409"/>
      <c r="E9" s="409">
        <v>43.3</v>
      </c>
      <c r="F9" s="409">
        <v>2.4</v>
      </c>
      <c r="G9" s="409">
        <v>0</v>
      </c>
      <c r="H9" s="409">
        <f t="shared" ref="H9:H15" si="0">+B9+C9+D9+E9+G9</f>
        <v>43.3</v>
      </c>
      <c r="I9" s="919">
        <v>2.4</v>
      </c>
      <c r="J9" s="383"/>
    </row>
    <row r="10" spans="1:11" s="381" customFormat="1" ht="15.95" customHeight="1">
      <c r="A10" s="392" t="s">
        <v>228</v>
      </c>
      <c r="B10" s="411"/>
      <c r="C10" s="409"/>
      <c r="D10" s="409"/>
      <c r="E10" s="409">
        <v>0.7</v>
      </c>
      <c r="F10" s="409">
        <v>0</v>
      </c>
      <c r="G10" s="409">
        <v>0</v>
      </c>
      <c r="H10" s="409">
        <f t="shared" si="0"/>
        <v>0.7</v>
      </c>
      <c r="I10" s="919">
        <v>0</v>
      </c>
      <c r="J10" s="383"/>
    </row>
    <row r="11" spans="1:11" s="381" customFormat="1" ht="15.95" customHeight="1">
      <c r="A11" s="392" t="s">
        <v>225</v>
      </c>
      <c r="B11" s="411"/>
      <c r="C11" s="409"/>
      <c r="D11" s="409"/>
      <c r="E11" s="409">
        <v>4.3</v>
      </c>
      <c r="F11" s="409">
        <v>0.2</v>
      </c>
      <c r="G11" s="409">
        <v>0</v>
      </c>
      <c r="H11" s="409">
        <f t="shared" si="0"/>
        <v>4.3</v>
      </c>
      <c r="I11" s="919">
        <v>0.2</v>
      </c>
      <c r="J11" s="383"/>
    </row>
    <row r="12" spans="1:11" s="381" customFormat="1" ht="15.95" customHeight="1">
      <c r="A12" s="392" t="s">
        <v>224</v>
      </c>
      <c r="B12" s="411"/>
      <c r="C12" s="409"/>
      <c r="D12" s="409"/>
      <c r="E12" s="409">
        <v>6.4</v>
      </c>
      <c r="F12" s="409">
        <v>0.3</v>
      </c>
      <c r="G12" s="409">
        <v>0</v>
      </c>
      <c r="H12" s="409">
        <f t="shared" si="0"/>
        <v>6.4</v>
      </c>
      <c r="I12" s="919">
        <v>0.3</v>
      </c>
      <c r="J12" s="383"/>
    </row>
    <row r="13" spans="1:11" s="381" customFormat="1" ht="15.95" customHeight="1">
      <c r="A13" s="392" t="s">
        <v>254</v>
      </c>
      <c r="B13" s="411"/>
      <c r="C13" s="409">
        <f>+B31</f>
        <v>6.5</v>
      </c>
      <c r="D13" s="409"/>
      <c r="E13" s="409">
        <f>+E31</f>
        <v>0.6</v>
      </c>
      <c r="F13" s="409">
        <f>+F31</f>
        <v>0</v>
      </c>
      <c r="G13" s="409">
        <f>+G31</f>
        <v>0</v>
      </c>
      <c r="H13" s="409">
        <f t="shared" si="0"/>
        <v>7.1</v>
      </c>
      <c r="I13" s="919">
        <f>+I31</f>
        <v>-0.1</v>
      </c>
      <c r="J13" s="383"/>
    </row>
    <row r="14" spans="1:11" s="399" customFormat="1" ht="15.95" customHeight="1">
      <c r="A14" s="157" t="s">
        <v>223</v>
      </c>
      <c r="B14" s="411"/>
      <c r="C14" s="409"/>
      <c r="D14" s="409"/>
      <c r="E14" s="409">
        <v>2.2000000000000002</v>
      </c>
      <c r="F14" s="409">
        <v>1</v>
      </c>
      <c r="G14" s="409">
        <v>0</v>
      </c>
      <c r="H14" s="409">
        <f t="shared" si="0"/>
        <v>2.2000000000000002</v>
      </c>
      <c r="I14" s="919">
        <v>1</v>
      </c>
      <c r="J14" s="398"/>
    </row>
    <row r="15" spans="1:11" s="399" customFormat="1" ht="15.95" customHeight="1">
      <c r="A15" s="157" t="s">
        <v>222</v>
      </c>
      <c r="B15" s="411"/>
      <c r="C15" s="409">
        <v>0</v>
      </c>
      <c r="D15" s="409"/>
      <c r="E15" s="409">
        <v>3.5</v>
      </c>
      <c r="F15" s="409">
        <v>0</v>
      </c>
      <c r="G15" s="409"/>
      <c r="H15" s="409">
        <f t="shared" si="0"/>
        <v>3.5</v>
      </c>
      <c r="I15" s="919">
        <v>0</v>
      </c>
      <c r="J15" s="398"/>
    </row>
    <row r="16" spans="1:11" s="399" customFormat="1" ht="15.95" customHeight="1">
      <c r="A16" s="400" t="s">
        <v>221</v>
      </c>
      <c r="B16" s="415"/>
      <c r="C16" s="416">
        <v>6.5</v>
      </c>
      <c r="D16" s="416"/>
      <c r="E16" s="416">
        <v>61</v>
      </c>
      <c r="F16" s="416">
        <v>3.9</v>
      </c>
      <c r="G16" s="416">
        <v>0</v>
      </c>
      <c r="H16" s="416">
        <f>+B16+C16+D16+E16+G16</f>
        <v>67.5</v>
      </c>
      <c r="I16" s="920">
        <v>3.8</v>
      </c>
      <c r="J16" s="398"/>
    </row>
    <row r="17" spans="1:11" s="399" customFormat="1">
      <c r="A17" s="158" t="s">
        <v>303</v>
      </c>
      <c r="B17" s="417"/>
      <c r="C17" s="417"/>
      <c r="D17" s="417"/>
      <c r="E17" s="417"/>
      <c r="F17" s="417"/>
      <c r="G17" s="398"/>
      <c r="H17" s="398"/>
      <c r="I17" s="398"/>
      <c r="J17" s="398"/>
    </row>
    <row r="18" spans="1:11" ht="15.75" customHeight="1">
      <c r="A18" s="156" t="str">
        <f>+"ABS in Loans and advances had EUR "&amp;ABS(C31)&amp;" billion "&amp;IF(C31&lt;0,"negative",)&amp;" revaluation reserve after tax - see table below"</f>
        <v>ABS in Loans and advances had EUR 0.1 billion negative revaluation reserve after tax - see table below</v>
      </c>
      <c r="B18" s="398"/>
      <c r="C18" s="157"/>
      <c r="D18" s="157"/>
      <c r="E18" s="157"/>
      <c r="F18" s="157"/>
      <c r="G18" s="398"/>
      <c r="H18" s="398"/>
      <c r="I18" s="157"/>
    </row>
    <row r="19" spans="1:11" ht="15.95" customHeight="1">
      <c r="A19" s="157"/>
      <c r="B19" s="398"/>
      <c r="C19" s="157"/>
      <c r="D19" s="157"/>
      <c r="E19" s="157"/>
      <c r="F19" s="157"/>
      <c r="G19" s="398"/>
      <c r="H19" s="398"/>
      <c r="I19" s="157"/>
    </row>
    <row r="20" spans="1:11" ht="19.5" customHeight="1">
      <c r="A20" s="382" t="s">
        <v>290</v>
      </c>
      <c r="B20" s="382"/>
      <c r="C20" s="382"/>
      <c r="D20" s="382"/>
      <c r="E20" s="382"/>
      <c r="F20" s="382"/>
      <c r="G20" s="382"/>
      <c r="H20" s="382"/>
      <c r="I20" s="382"/>
    </row>
    <row r="21" spans="1:11" ht="32.1" customHeight="1">
      <c r="A21" s="405"/>
      <c r="B21" s="961" t="s">
        <v>220</v>
      </c>
      <c r="C21" s="961"/>
      <c r="D21" s="385" t="s">
        <v>219</v>
      </c>
      <c r="E21" s="961" t="s">
        <v>218</v>
      </c>
      <c r="F21" s="961"/>
      <c r="G21" s="385" t="s">
        <v>217</v>
      </c>
      <c r="H21" s="961" t="s">
        <v>1</v>
      </c>
      <c r="I21" s="962"/>
    </row>
    <row r="22" spans="1:11" s="389" customFormat="1" ht="32.1" customHeight="1">
      <c r="A22" s="386" t="s">
        <v>15</v>
      </c>
      <c r="B22" s="387" t="s">
        <v>216</v>
      </c>
      <c r="C22" s="387" t="s">
        <v>215</v>
      </c>
      <c r="D22" s="387" t="s">
        <v>216</v>
      </c>
      <c r="E22" s="387" t="s">
        <v>216</v>
      </c>
      <c r="F22" s="387" t="s">
        <v>215</v>
      </c>
      <c r="G22" s="387" t="s">
        <v>216</v>
      </c>
      <c r="H22" s="387" t="s">
        <v>216</v>
      </c>
      <c r="I22" s="909" t="s">
        <v>215</v>
      </c>
      <c r="K22" s="407"/>
    </row>
    <row r="23" spans="1:11" ht="15.95" customHeight="1">
      <c r="A23" s="408" t="s">
        <v>214</v>
      </c>
      <c r="B23" s="410">
        <v>0</v>
      </c>
      <c r="C23" s="410">
        <v>0</v>
      </c>
      <c r="D23" s="410"/>
      <c r="E23" s="410">
        <v>0.2</v>
      </c>
      <c r="F23" s="410">
        <v>0</v>
      </c>
      <c r="G23" s="410">
        <v>0</v>
      </c>
      <c r="H23" s="410">
        <v>0.2</v>
      </c>
      <c r="I23" s="921">
        <v>0</v>
      </c>
    </row>
    <row r="24" spans="1:11" ht="15.95" customHeight="1">
      <c r="A24" s="157" t="s">
        <v>213</v>
      </c>
      <c r="B24" s="418">
        <v>0</v>
      </c>
      <c r="C24" s="418">
        <v>0</v>
      </c>
      <c r="D24" s="418"/>
      <c r="E24" s="418">
        <v>0</v>
      </c>
      <c r="F24" s="418">
        <v>0</v>
      </c>
      <c r="G24" s="418">
        <v>0</v>
      </c>
      <c r="H24" s="418">
        <v>0</v>
      </c>
      <c r="I24" s="922">
        <v>0</v>
      </c>
    </row>
    <row r="25" spans="1:11" ht="15.95" customHeight="1">
      <c r="A25" s="156" t="s">
        <v>212</v>
      </c>
      <c r="B25" s="418">
        <v>0</v>
      </c>
      <c r="C25" s="418">
        <v>0</v>
      </c>
      <c r="D25" s="418"/>
      <c r="E25" s="418">
        <v>0</v>
      </c>
      <c r="F25" s="418">
        <v>0</v>
      </c>
      <c r="G25" s="418">
        <v>0</v>
      </c>
      <c r="H25" s="418">
        <v>0</v>
      </c>
      <c r="I25" s="922">
        <v>0</v>
      </c>
    </row>
    <row r="26" spans="1:11" ht="15.95" customHeight="1">
      <c r="A26" s="156" t="s">
        <v>211</v>
      </c>
      <c r="B26" s="418">
        <v>0</v>
      </c>
      <c r="C26" s="418">
        <v>0</v>
      </c>
      <c r="D26" s="418"/>
      <c r="E26" s="418">
        <v>0</v>
      </c>
      <c r="F26" s="418">
        <v>0</v>
      </c>
      <c r="G26" s="418">
        <v>0</v>
      </c>
      <c r="H26" s="418">
        <v>0</v>
      </c>
      <c r="I26" s="922">
        <v>0</v>
      </c>
    </row>
    <row r="27" spans="1:11" ht="15.95" customHeight="1">
      <c r="A27" s="156" t="s">
        <v>210</v>
      </c>
      <c r="B27" s="418">
        <v>3.4</v>
      </c>
      <c r="C27" s="418">
        <v>-0.1</v>
      </c>
      <c r="D27" s="418"/>
      <c r="E27" s="418">
        <v>0.2</v>
      </c>
      <c r="F27" s="418">
        <v>0</v>
      </c>
      <c r="G27" s="418">
        <v>0</v>
      </c>
      <c r="H27" s="418">
        <v>3.6</v>
      </c>
      <c r="I27" s="922">
        <v>-0.1</v>
      </c>
    </row>
    <row r="28" spans="1:11" ht="15.95" customHeight="1">
      <c r="A28" s="156" t="s">
        <v>209</v>
      </c>
      <c r="B28" s="418">
        <v>0.4</v>
      </c>
      <c r="C28" s="418">
        <v>0</v>
      </c>
      <c r="D28" s="418"/>
      <c r="E28" s="418">
        <v>0</v>
      </c>
      <c r="F28" s="418">
        <v>0</v>
      </c>
      <c r="G28" s="418">
        <v>0</v>
      </c>
      <c r="H28" s="418">
        <v>0.4</v>
      </c>
      <c r="I28" s="922">
        <v>0</v>
      </c>
    </row>
    <row r="29" spans="1:11" ht="15.95" customHeight="1">
      <c r="A29" s="156" t="s">
        <v>208</v>
      </c>
      <c r="B29" s="418">
        <v>0.2</v>
      </c>
      <c r="C29" s="418">
        <v>0</v>
      </c>
      <c r="D29" s="418"/>
      <c r="E29" s="418">
        <v>0</v>
      </c>
      <c r="F29" s="418">
        <v>0</v>
      </c>
      <c r="G29" s="418">
        <v>0</v>
      </c>
      <c r="H29" s="418">
        <v>0.2</v>
      </c>
      <c r="I29" s="922">
        <v>0</v>
      </c>
    </row>
    <row r="30" spans="1:11" ht="15.95" customHeight="1">
      <c r="A30" s="156" t="s">
        <v>207</v>
      </c>
      <c r="B30" s="418">
        <v>2.5</v>
      </c>
      <c r="C30" s="418">
        <v>0</v>
      </c>
      <c r="D30" s="418"/>
      <c r="E30" s="418">
        <v>0.2</v>
      </c>
      <c r="F30" s="418">
        <v>0</v>
      </c>
      <c r="G30" s="418">
        <v>0</v>
      </c>
      <c r="H30" s="418">
        <v>2.7</v>
      </c>
      <c r="I30" s="922">
        <v>0</v>
      </c>
    </row>
    <row r="31" spans="1:11" s="398" customFormat="1" ht="15.95" customHeight="1">
      <c r="A31" s="400" t="s">
        <v>1</v>
      </c>
      <c r="B31" s="412">
        <v>6.5</v>
      </c>
      <c r="C31" s="412">
        <v>-0.1</v>
      </c>
      <c r="D31" s="412"/>
      <c r="E31" s="412">
        <v>0.6</v>
      </c>
      <c r="F31" s="412">
        <v>0</v>
      </c>
      <c r="G31" s="412">
        <v>0</v>
      </c>
      <c r="H31" s="412">
        <v>7.1</v>
      </c>
      <c r="I31" s="923">
        <v>-0.1</v>
      </c>
    </row>
    <row r="32" spans="1:11" s="157" customFormat="1" ht="15.95" customHeight="1">
      <c r="A32" s="156" t="s">
        <v>304</v>
      </c>
    </row>
    <row r="33" ht="15.75" customHeight="1"/>
  </sheetData>
  <mergeCells count="5">
    <mergeCell ref="E6:F6"/>
    <mergeCell ref="H6:I6"/>
    <mergeCell ref="B21:C21"/>
    <mergeCell ref="E21:F21"/>
    <mergeCell ref="H21:I21"/>
  </mergeCells>
  <pageMargins left="0.55118110236220497" right="0.35433070866141703" top="0.59055118110236204" bottom="0.98425196850393704" header="0.118110236220472" footer="0.511811023622047"/>
  <pageSetup paperSize="9" scale="7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P56"/>
  <sheetViews>
    <sheetView showGridLines="0" showZeros="0" view="pageBreakPreview" zoomScale="70" zoomScaleNormal="70" zoomScaleSheetLayoutView="70" workbookViewId="0">
      <selection activeCell="A2" sqref="A2:N56"/>
    </sheetView>
  </sheetViews>
  <sheetFormatPr defaultRowHeight="12.75"/>
  <cols>
    <col min="1" max="1" width="50.7109375" style="524" customWidth="1"/>
    <col min="2" max="3" width="14.28515625" style="526" customWidth="1"/>
    <col min="4" max="6" width="14.28515625" style="524" customWidth="1"/>
    <col min="7" max="8" width="14.28515625" style="526" customWidth="1"/>
    <col min="9" max="10" width="14.28515625" style="524" customWidth="1"/>
    <col min="11" max="11" width="14.28515625" style="523" customWidth="1"/>
    <col min="12" max="12" width="14.28515625" style="524" customWidth="1"/>
    <col min="13" max="13" width="14.28515625" style="526" customWidth="1"/>
    <col min="14" max="14" width="1.7109375" style="524" customWidth="1"/>
    <col min="15" max="16384" width="9.140625" style="524"/>
  </cols>
  <sheetData>
    <row r="1" spans="1:13" s="248" customFormat="1" ht="50.1" customHeight="1">
      <c r="A1" s="247"/>
    </row>
    <row r="2" spans="1:13" s="250" customFormat="1" ht="39.950000000000003" customHeight="1">
      <c r="A2" s="249" t="s">
        <v>520</v>
      </c>
      <c r="C2" s="251"/>
      <c r="D2" s="251"/>
      <c r="H2" s="252"/>
      <c r="L2" s="252"/>
      <c r="M2" s="419" t="s">
        <v>276</v>
      </c>
    </row>
    <row r="3" spans="1:13" s="250" customFormat="1" ht="2.1" customHeight="1">
      <c r="A3" s="420"/>
      <c r="B3" s="421"/>
      <c r="C3" s="422"/>
      <c r="D3" s="422"/>
      <c r="E3" s="421"/>
      <c r="F3" s="421"/>
      <c r="G3" s="421"/>
      <c r="H3" s="423"/>
      <c r="I3" s="421"/>
      <c r="J3" s="421"/>
      <c r="K3" s="421"/>
      <c r="L3" s="421"/>
      <c r="M3" s="421"/>
    </row>
    <row r="4" spans="1:13" s="260" customFormat="1" ht="20.100000000000001" customHeight="1">
      <c r="A4" s="257"/>
      <c r="B4" s="257"/>
      <c r="C4" s="257"/>
      <c r="D4" s="257"/>
      <c r="E4" s="258"/>
      <c r="F4" s="258"/>
      <c r="G4" s="258"/>
      <c r="H4" s="258"/>
      <c r="I4" s="424"/>
    </row>
    <row r="5" spans="1:13" s="260" customFormat="1" ht="20.100000000000001" customHeight="1">
      <c r="A5" s="425" t="s">
        <v>305</v>
      </c>
      <c r="B5" s="426"/>
      <c r="C5" s="426"/>
      <c r="D5" s="426"/>
      <c r="E5" s="427"/>
      <c r="F5" s="427"/>
      <c r="G5" s="427"/>
      <c r="H5" s="427"/>
      <c r="I5" s="428"/>
      <c r="J5" s="428"/>
      <c r="K5" s="428"/>
      <c r="L5" s="428"/>
      <c r="M5" s="428"/>
    </row>
    <row r="6" spans="1:13" s="260" customFormat="1" ht="15.95" customHeight="1">
      <c r="A6" s="429"/>
      <c r="B6" s="430"/>
      <c r="C6" s="431"/>
      <c r="D6" s="432"/>
      <c r="E6" s="432"/>
      <c r="F6" s="432"/>
      <c r="G6" s="433" t="s">
        <v>306</v>
      </c>
      <c r="H6" s="431"/>
      <c r="I6" s="432"/>
      <c r="J6" s="432" t="s">
        <v>307</v>
      </c>
      <c r="K6" s="432"/>
      <c r="L6" s="433" t="s">
        <v>308</v>
      </c>
      <c r="M6" s="431"/>
    </row>
    <row r="7" spans="1:13" s="248" customFormat="1" ht="15.95" customHeight="1">
      <c r="A7" s="434"/>
      <c r="B7" s="430" t="s">
        <v>1</v>
      </c>
      <c r="C7" s="431" t="s">
        <v>306</v>
      </c>
      <c r="D7" s="432" t="s">
        <v>306</v>
      </c>
      <c r="E7" s="432" t="s">
        <v>306</v>
      </c>
      <c r="F7" s="432" t="s">
        <v>306</v>
      </c>
      <c r="G7" s="435" t="s">
        <v>309</v>
      </c>
      <c r="H7" s="431" t="s">
        <v>310</v>
      </c>
      <c r="I7" s="436" t="s">
        <v>311</v>
      </c>
      <c r="J7" s="436" t="s">
        <v>312</v>
      </c>
      <c r="K7" s="436" t="s">
        <v>313</v>
      </c>
      <c r="L7" s="435" t="s">
        <v>314</v>
      </c>
      <c r="M7" s="437" t="s">
        <v>315</v>
      </c>
    </row>
    <row r="8" spans="1:13" s="260" customFormat="1" ht="15.95" customHeight="1">
      <c r="A8" s="438" t="s">
        <v>14</v>
      </c>
      <c r="B8" s="439" t="s">
        <v>260</v>
      </c>
      <c r="C8" s="440" t="s">
        <v>260</v>
      </c>
      <c r="D8" s="441" t="s">
        <v>316</v>
      </c>
      <c r="E8" s="441" t="s">
        <v>317</v>
      </c>
      <c r="F8" s="441" t="s">
        <v>318</v>
      </c>
      <c r="G8" s="442" t="s">
        <v>319</v>
      </c>
      <c r="H8" s="440" t="s">
        <v>260</v>
      </c>
      <c r="I8" s="441" t="s">
        <v>320</v>
      </c>
      <c r="J8" s="441" t="s">
        <v>321</v>
      </c>
      <c r="K8" s="441" t="s">
        <v>322</v>
      </c>
      <c r="L8" s="442" t="s">
        <v>323</v>
      </c>
      <c r="M8" s="440" t="s">
        <v>324</v>
      </c>
    </row>
    <row r="9" spans="1:13" s="260" customFormat="1" ht="15.95" customHeight="1">
      <c r="A9" s="443" t="s">
        <v>325</v>
      </c>
      <c r="B9" s="444">
        <v>2946.1089999999995</v>
      </c>
      <c r="C9" s="445">
        <v>2180.4959999999996</v>
      </c>
      <c r="D9" s="446">
        <v>906.59299999999985</v>
      </c>
      <c r="E9" s="446">
        <v>467.05600000000004</v>
      </c>
      <c r="F9" s="446">
        <v>360.58599999999979</v>
      </c>
      <c r="G9" s="447">
        <v>446.26099999999997</v>
      </c>
      <c r="H9" s="445">
        <v>699.89500000000021</v>
      </c>
      <c r="I9" s="448">
        <v>351.92800000000011</v>
      </c>
      <c r="J9" s="448">
        <v>217.73800000000006</v>
      </c>
      <c r="K9" s="448">
        <v>61.749000000000024</v>
      </c>
      <c r="L9" s="449">
        <v>68.480000000000018</v>
      </c>
      <c r="M9" s="445">
        <v>65.718000000000018</v>
      </c>
    </row>
    <row r="10" spans="1:13" s="260" customFormat="1" ht="15.95" customHeight="1">
      <c r="A10" s="450" t="s">
        <v>326</v>
      </c>
      <c r="B10" s="451">
        <v>9.9999999997635314E-4</v>
      </c>
      <c r="C10" s="452">
        <v>-53.496000000000009</v>
      </c>
      <c r="D10" s="453">
        <v>-0.31800000000000006</v>
      </c>
      <c r="E10" s="453">
        <v>-5.7999999999999996E-2</v>
      </c>
      <c r="F10" s="453">
        <v>-20.867000000000004</v>
      </c>
      <c r="G10" s="454">
        <v>-32.253</v>
      </c>
      <c r="H10" s="452">
        <v>-122.30600000000001</v>
      </c>
      <c r="I10" s="455">
        <v>-3.2999999999999974E-2</v>
      </c>
      <c r="J10" s="455">
        <v>0</v>
      </c>
      <c r="K10" s="455">
        <v>-0.1339999999999999</v>
      </c>
      <c r="L10" s="456">
        <v>-122.13900000000001</v>
      </c>
      <c r="M10" s="452">
        <v>175.803</v>
      </c>
    </row>
    <row r="11" spans="1:13" s="260" customFormat="1" ht="15.95" customHeight="1">
      <c r="A11" s="457" t="s">
        <v>327</v>
      </c>
      <c r="B11" s="458">
        <v>-2.0000000000663931E-3</v>
      </c>
      <c r="C11" s="459">
        <v>78.369</v>
      </c>
      <c r="D11" s="460">
        <v>24.116</v>
      </c>
      <c r="E11" s="460">
        <v>12.190000000000001</v>
      </c>
      <c r="F11" s="460">
        <v>17.166999999999994</v>
      </c>
      <c r="G11" s="461">
        <v>24.896000000000001</v>
      </c>
      <c r="H11" s="459">
        <v>60.149000000000015</v>
      </c>
      <c r="I11" s="462">
        <v>19.976000000000006</v>
      </c>
      <c r="J11" s="462">
        <v>17.950000000000003</v>
      </c>
      <c r="K11" s="462">
        <v>13.272000000000006</v>
      </c>
      <c r="L11" s="463">
        <v>8.9510000000000005</v>
      </c>
      <c r="M11" s="459">
        <v>-138.5200000000001</v>
      </c>
    </row>
    <row r="12" spans="1:13" s="258" customFormat="1" ht="15.95" customHeight="1">
      <c r="A12" s="464" t="s">
        <v>328</v>
      </c>
      <c r="B12" s="465">
        <v>2946.1079999999997</v>
      </c>
      <c r="C12" s="466">
        <v>2205.3689999999997</v>
      </c>
      <c r="D12" s="467">
        <v>930.39099999999985</v>
      </c>
      <c r="E12" s="467">
        <v>479.18800000000005</v>
      </c>
      <c r="F12" s="467">
        <v>356.88599999999974</v>
      </c>
      <c r="G12" s="468">
        <v>438.904</v>
      </c>
      <c r="H12" s="466">
        <v>637.73800000000028</v>
      </c>
      <c r="I12" s="469">
        <v>371.87100000000009</v>
      </c>
      <c r="J12" s="469">
        <v>235.68800000000005</v>
      </c>
      <c r="K12" s="469">
        <v>74.887000000000029</v>
      </c>
      <c r="L12" s="470">
        <v>-44.707999999999991</v>
      </c>
      <c r="M12" s="466">
        <v>103.00099999999992</v>
      </c>
    </row>
    <row r="13" spans="1:13" s="258" customFormat="1" ht="15.95" customHeight="1">
      <c r="A13" s="443" t="s">
        <v>329</v>
      </c>
      <c r="B13" s="444">
        <v>161.63900000000001</v>
      </c>
      <c r="C13" s="445">
        <v>143.74700000000001</v>
      </c>
      <c r="D13" s="446">
        <v>79.54400000000004</v>
      </c>
      <c r="E13" s="446">
        <v>27.956999999999994</v>
      </c>
      <c r="F13" s="446">
        <v>2.4279999999999999</v>
      </c>
      <c r="G13" s="447">
        <v>33.817999999999998</v>
      </c>
      <c r="H13" s="445">
        <v>17.898999999999994</v>
      </c>
      <c r="I13" s="448"/>
      <c r="J13" s="448"/>
      <c r="K13" s="448"/>
      <c r="L13" s="449"/>
      <c r="M13" s="445">
        <v>-6.9999999999999958E-3</v>
      </c>
    </row>
    <row r="14" spans="1:13" s="258" customFormat="1" ht="15.95" customHeight="1">
      <c r="A14" s="450" t="s">
        <v>330</v>
      </c>
      <c r="B14" s="451">
        <v>108.86499999999999</v>
      </c>
      <c r="C14" s="452">
        <v>70.882000000000005</v>
      </c>
      <c r="D14" s="453">
        <v>17.292000000000002</v>
      </c>
      <c r="E14" s="453">
        <v>23.042000000000002</v>
      </c>
      <c r="F14" s="453">
        <v>24.159999999999997</v>
      </c>
      <c r="G14" s="454">
        <v>6.3880000000000017</v>
      </c>
      <c r="H14" s="452">
        <v>38.818999999999988</v>
      </c>
      <c r="I14" s="455"/>
      <c r="J14" s="455"/>
      <c r="K14" s="455"/>
      <c r="L14" s="456"/>
      <c r="M14" s="452">
        <v>-0.8360000000000003</v>
      </c>
    </row>
    <row r="15" spans="1:13" s="258" customFormat="1" ht="15.95" customHeight="1">
      <c r="A15" s="450" t="s">
        <v>331</v>
      </c>
      <c r="B15" s="451">
        <v>35.167999999999992</v>
      </c>
      <c r="C15" s="452">
        <v>33.583999999999989</v>
      </c>
      <c r="D15" s="453">
        <v>0.32399999999999984</v>
      </c>
      <c r="E15" s="453">
        <v>25.644999999999996</v>
      </c>
      <c r="F15" s="453">
        <v>0.11200000000000002</v>
      </c>
      <c r="G15" s="454">
        <v>7.5030000000000001</v>
      </c>
      <c r="H15" s="452">
        <v>1.5839999999999996</v>
      </c>
      <c r="I15" s="455"/>
      <c r="J15" s="455"/>
      <c r="K15" s="455"/>
      <c r="L15" s="456"/>
      <c r="M15" s="452">
        <v>0</v>
      </c>
    </row>
    <row r="16" spans="1:13" s="258" customFormat="1" ht="15.95" customHeight="1">
      <c r="A16" s="450" t="s">
        <v>332</v>
      </c>
      <c r="B16" s="451">
        <v>32.576999999999998</v>
      </c>
      <c r="C16" s="452">
        <v>30.147999999999996</v>
      </c>
      <c r="D16" s="453">
        <v>8.4179999999999993</v>
      </c>
      <c r="E16" s="453">
        <v>27.787999999999997</v>
      </c>
      <c r="F16" s="453">
        <v>0</v>
      </c>
      <c r="G16" s="454">
        <v>-6.0580000000000016</v>
      </c>
      <c r="H16" s="452">
        <v>2.4359999999999999</v>
      </c>
      <c r="I16" s="455"/>
      <c r="J16" s="455"/>
      <c r="K16" s="455"/>
      <c r="L16" s="456"/>
      <c r="M16" s="452">
        <v>-6.9999999999999993E-3</v>
      </c>
    </row>
    <row r="17" spans="1:13" s="258" customFormat="1" ht="15.95" customHeight="1">
      <c r="A17" s="450" t="s">
        <v>333</v>
      </c>
      <c r="B17" s="451">
        <v>48.357999999999997</v>
      </c>
      <c r="C17" s="452">
        <v>7.163000000000002</v>
      </c>
      <c r="D17" s="453">
        <v>7.4999999999999734E-2</v>
      </c>
      <c r="E17" s="453">
        <v>0.32800000000000029</v>
      </c>
      <c r="F17" s="453">
        <v>3.7440000000000015</v>
      </c>
      <c r="G17" s="454">
        <v>3.016</v>
      </c>
      <c r="H17" s="452">
        <v>41.194999999999993</v>
      </c>
      <c r="I17" s="455"/>
      <c r="J17" s="455"/>
      <c r="K17" s="455"/>
      <c r="L17" s="456"/>
      <c r="M17" s="452">
        <v>0</v>
      </c>
    </row>
    <row r="18" spans="1:13" s="258" customFormat="1" ht="15.95" customHeight="1">
      <c r="A18" s="457" t="s">
        <v>2</v>
      </c>
      <c r="B18" s="458">
        <v>175.619</v>
      </c>
      <c r="C18" s="459">
        <v>33.114999999999988</v>
      </c>
      <c r="D18" s="460">
        <v>10.250999999999962</v>
      </c>
      <c r="E18" s="460">
        <v>-24.697000000000003</v>
      </c>
      <c r="F18" s="460">
        <v>1.4910000000000068</v>
      </c>
      <c r="G18" s="461">
        <v>46.070000000000022</v>
      </c>
      <c r="H18" s="459">
        <v>142.73800000000003</v>
      </c>
      <c r="I18" s="462"/>
      <c r="J18" s="462"/>
      <c r="K18" s="462"/>
      <c r="L18" s="463"/>
      <c r="M18" s="459">
        <v>-0.23399999999999932</v>
      </c>
    </row>
    <row r="19" spans="1:13" s="258" customFormat="1" ht="15.95" customHeight="1">
      <c r="A19" s="464" t="s">
        <v>3</v>
      </c>
      <c r="B19" s="465">
        <v>562.226</v>
      </c>
      <c r="C19" s="466">
        <v>318.63900000000001</v>
      </c>
      <c r="D19" s="467">
        <v>115.904</v>
      </c>
      <c r="E19" s="467">
        <v>80.062999999999988</v>
      </c>
      <c r="F19" s="467">
        <v>31.935000000000002</v>
      </c>
      <c r="G19" s="468">
        <v>90.737000000000023</v>
      </c>
      <c r="H19" s="466">
        <v>244.67099999999999</v>
      </c>
      <c r="I19" s="469">
        <v>126.91399999999999</v>
      </c>
      <c r="J19" s="469">
        <v>92.77600000000001</v>
      </c>
      <c r="K19" s="469">
        <v>26.188000000000002</v>
      </c>
      <c r="L19" s="470">
        <v>-1.2069999999999999</v>
      </c>
      <c r="M19" s="466">
        <v>-1.0839999999999996</v>
      </c>
    </row>
    <row r="20" spans="1:13" s="258" customFormat="1" ht="15.95" customHeight="1">
      <c r="A20" s="471" t="s">
        <v>334</v>
      </c>
      <c r="B20" s="444">
        <v>8.0969999999999978</v>
      </c>
      <c r="C20" s="445">
        <v>-0.17300000000000004</v>
      </c>
      <c r="D20" s="446">
        <v>0</v>
      </c>
      <c r="E20" s="446">
        <v>0</v>
      </c>
      <c r="F20" s="446">
        <v>-0.52</v>
      </c>
      <c r="G20" s="447">
        <v>0.34699999999999998</v>
      </c>
      <c r="H20" s="445">
        <v>8.3459999999999983</v>
      </c>
      <c r="I20" s="448"/>
      <c r="J20" s="448"/>
      <c r="K20" s="448"/>
      <c r="L20" s="449"/>
      <c r="M20" s="445">
        <v>-7.5999999999999956E-2</v>
      </c>
    </row>
    <row r="21" spans="1:13" s="258" customFormat="1" ht="15.95" customHeight="1">
      <c r="A21" s="472" t="s">
        <v>335</v>
      </c>
      <c r="B21" s="451">
        <v>14.090000000000002</v>
      </c>
      <c r="C21" s="452">
        <v>2.7289999999999979</v>
      </c>
      <c r="D21" s="453">
        <v>0</v>
      </c>
      <c r="E21" s="453">
        <v>-1.0000000000000009E-3</v>
      </c>
      <c r="F21" s="453">
        <v>9.000000000000008E-3</v>
      </c>
      <c r="G21" s="454">
        <v>2.7209999999999979</v>
      </c>
      <c r="H21" s="452">
        <v>11.458000000000004</v>
      </c>
      <c r="I21" s="455"/>
      <c r="J21" s="455"/>
      <c r="K21" s="455"/>
      <c r="L21" s="456"/>
      <c r="M21" s="452">
        <v>-9.6999999999999975E-2</v>
      </c>
    </row>
    <row r="22" spans="1:13" s="260" customFormat="1" ht="15.95" customHeight="1">
      <c r="A22" s="450" t="s">
        <v>336</v>
      </c>
      <c r="B22" s="451">
        <v>22.186999999999998</v>
      </c>
      <c r="C22" s="452">
        <v>2.5559999999999978</v>
      </c>
      <c r="D22" s="453">
        <v>0</v>
      </c>
      <c r="E22" s="453">
        <v>-1.0000000000000009E-3</v>
      </c>
      <c r="F22" s="453">
        <v>-0.51100000000000001</v>
      </c>
      <c r="G22" s="454">
        <v>3.0679999999999978</v>
      </c>
      <c r="H22" s="452">
        <v>19.804000000000002</v>
      </c>
      <c r="I22" s="455">
        <v>3.5510000000000019</v>
      </c>
      <c r="J22" s="453">
        <v>2.0000000000000018E-3</v>
      </c>
      <c r="K22" s="453">
        <v>3.8440000000000012</v>
      </c>
      <c r="L22" s="456">
        <v>12.407</v>
      </c>
      <c r="M22" s="452">
        <v>-0.17299999999999993</v>
      </c>
    </row>
    <row r="23" spans="1:13" s="260" customFormat="1" ht="15.95" customHeight="1">
      <c r="A23" s="472" t="s">
        <v>337</v>
      </c>
      <c r="B23" s="451">
        <v>10.226999999999981</v>
      </c>
      <c r="C23" s="452">
        <v>4.6369999999999969</v>
      </c>
      <c r="D23" s="453">
        <v>0</v>
      </c>
      <c r="E23" s="453">
        <v>0.36299999999999844</v>
      </c>
      <c r="F23" s="453">
        <v>0.23</v>
      </c>
      <c r="G23" s="454">
        <v>4.0439999999999987</v>
      </c>
      <c r="H23" s="452">
        <v>5.605999999999983</v>
      </c>
      <c r="I23" s="455"/>
      <c r="J23" s="455"/>
      <c r="K23" s="455"/>
      <c r="L23" s="456"/>
      <c r="M23" s="452">
        <v>-1.6000000000000458E-2</v>
      </c>
    </row>
    <row r="24" spans="1:13" s="260" customFormat="1" ht="15.95" customHeight="1">
      <c r="A24" s="472" t="s">
        <v>338</v>
      </c>
      <c r="B24" s="451">
        <v>31.855</v>
      </c>
      <c r="C24" s="452">
        <v>3.6209999999999996</v>
      </c>
      <c r="D24" s="453">
        <v>0</v>
      </c>
      <c r="E24" s="453">
        <v>0.89300000000000002</v>
      </c>
      <c r="F24" s="453">
        <v>0</v>
      </c>
      <c r="G24" s="454">
        <v>2.7279999999999998</v>
      </c>
      <c r="H24" s="452">
        <v>28.234000000000002</v>
      </c>
      <c r="I24" s="455"/>
      <c r="J24" s="455"/>
      <c r="K24" s="455"/>
      <c r="L24" s="456"/>
      <c r="M24" s="452">
        <v>0</v>
      </c>
    </row>
    <row r="25" spans="1:13" s="260" customFormat="1" ht="15.95" customHeight="1">
      <c r="A25" s="472" t="s">
        <v>339</v>
      </c>
      <c r="B25" s="451">
        <v>-6.2000000000000055E-2</v>
      </c>
      <c r="C25" s="452">
        <v>0</v>
      </c>
      <c r="D25" s="453">
        <v>0</v>
      </c>
      <c r="E25" s="453">
        <v>0</v>
      </c>
      <c r="F25" s="453">
        <v>0</v>
      </c>
      <c r="G25" s="454">
        <v>0</v>
      </c>
      <c r="H25" s="452">
        <v>-6.2000000000000055E-2</v>
      </c>
      <c r="I25" s="455"/>
      <c r="J25" s="455"/>
      <c r="K25" s="455"/>
      <c r="L25" s="456"/>
      <c r="M25" s="452">
        <v>0</v>
      </c>
    </row>
    <row r="26" spans="1:13" s="260" customFormat="1" ht="15.95" customHeight="1">
      <c r="A26" s="473" t="s">
        <v>340</v>
      </c>
      <c r="B26" s="458">
        <v>42.019999999999982</v>
      </c>
      <c r="C26" s="459">
        <v>8.2579999999999956</v>
      </c>
      <c r="D26" s="460">
        <v>0</v>
      </c>
      <c r="E26" s="460">
        <v>1.2559999999999985</v>
      </c>
      <c r="F26" s="460">
        <v>0.23</v>
      </c>
      <c r="G26" s="461">
        <v>6.7719999999999985</v>
      </c>
      <c r="H26" s="459">
        <v>33.777999999999984</v>
      </c>
      <c r="I26" s="462">
        <v>21.442999999999998</v>
      </c>
      <c r="J26" s="462">
        <v>0.25200000000000022</v>
      </c>
      <c r="K26" s="462">
        <v>-0.38800000000000001</v>
      </c>
      <c r="L26" s="463">
        <v>12.470999999999989</v>
      </c>
      <c r="M26" s="459">
        <v>-1.6000000000000458E-2</v>
      </c>
    </row>
    <row r="27" spans="1:13" s="258" customFormat="1" ht="15.95" customHeight="1">
      <c r="A27" s="464" t="s">
        <v>341</v>
      </c>
      <c r="B27" s="465">
        <v>64.206999999999979</v>
      </c>
      <c r="C27" s="466">
        <v>10.813999999999993</v>
      </c>
      <c r="D27" s="467">
        <v>0</v>
      </c>
      <c r="E27" s="467">
        <v>1.2549999999999986</v>
      </c>
      <c r="F27" s="467">
        <v>-0.28100000000000003</v>
      </c>
      <c r="G27" s="468">
        <v>9.8399999999999963</v>
      </c>
      <c r="H27" s="466">
        <v>53.581999999999994</v>
      </c>
      <c r="I27" s="469">
        <v>24.994</v>
      </c>
      <c r="J27" s="469">
        <v>0.25400000000000023</v>
      </c>
      <c r="K27" s="469">
        <v>3.4560000000000013</v>
      </c>
      <c r="L27" s="470">
        <v>24.877999999999989</v>
      </c>
      <c r="M27" s="466">
        <v>-0.18900000000000039</v>
      </c>
    </row>
    <row r="28" spans="1:13" s="258" customFormat="1" ht="15.95" customHeight="1">
      <c r="A28" s="443" t="s">
        <v>342</v>
      </c>
      <c r="B28" s="444">
        <v>-33.385000000000019</v>
      </c>
      <c r="C28" s="445">
        <v>-31.254999999999999</v>
      </c>
      <c r="D28" s="446">
        <v>-14.662000000000001</v>
      </c>
      <c r="E28" s="446">
        <v>-1.0129999999999999</v>
      </c>
      <c r="F28" s="446">
        <v>-11.541999999999998</v>
      </c>
      <c r="G28" s="447">
        <v>-4.0380000000000003</v>
      </c>
      <c r="H28" s="445">
        <v>65.637</v>
      </c>
      <c r="I28" s="448">
        <v>6.9789999999999992</v>
      </c>
      <c r="J28" s="448">
        <v>0.27100000000000002</v>
      </c>
      <c r="K28" s="448">
        <v>-104.405</v>
      </c>
      <c r="L28" s="449">
        <v>162.792</v>
      </c>
      <c r="M28" s="445">
        <v>-67.767000000000024</v>
      </c>
    </row>
    <row r="29" spans="1:13" s="258" customFormat="1" ht="15.95" customHeight="1">
      <c r="A29" s="450" t="s">
        <v>343</v>
      </c>
      <c r="B29" s="451">
        <v>131.16099999999989</v>
      </c>
      <c r="C29" s="452">
        <v>46.502999999999986</v>
      </c>
      <c r="D29" s="453">
        <v>12.332000000000001</v>
      </c>
      <c r="E29" s="453">
        <v>21.250999999999976</v>
      </c>
      <c r="F29" s="453">
        <v>2.0000000000000018E-3</v>
      </c>
      <c r="G29" s="454">
        <v>12.918000000000003</v>
      </c>
      <c r="H29" s="452">
        <v>152.42499999999995</v>
      </c>
      <c r="I29" s="455">
        <v>-2.4609999999999985</v>
      </c>
      <c r="J29" s="455">
        <v>8.3700000000000045</v>
      </c>
      <c r="K29" s="455">
        <v>270.68399999999997</v>
      </c>
      <c r="L29" s="456">
        <v>-124.16799999999999</v>
      </c>
      <c r="M29" s="452">
        <v>-67.767000000000053</v>
      </c>
    </row>
    <row r="30" spans="1:13" s="258" customFormat="1" ht="15.95" customHeight="1">
      <c r="A30" s="457" t="s">
        <v>344</v>
      </c>
      <c r="B30" s="458">
        <v>144.52399999999997</v>
      </c>
      <c r="C30" s="459">
        <v>9.0869999999999909</v>
      </c>
      <c r="D30" s="460">
        <v>-0.48600000000000421</v>
      </c>
      <c r="E30" s="460">
        <v>6.3920000000000012</v>
      </c>
      <c r="F30" s="460">
        <v>0.71499999999999986</v>
      </c>
      <c r="G30" s="461">
        <v>2.465999999999994</v>
      </c>
      <c r="H30" s="459">
        <v>-63.717000000000013</v>
      </c>
      <c r="I30" s="462">
        <v>-19.512</v>
      </c>
      <c r="J30" s="462">
        <v>-4.9109999999999996</v>
      </c>
      <c r="K30" s="462">
        <v>-12.375000000000007</v>
      </c>
      <c r="L30" s="463">
        <v>-26.919000000000004</v>
      </c>
      <c r="M30" s="459">
        <v>199.154</v>
      </c>
    </row>
    <row r="31" spans="1:13" s="258" customFormat="1" ht="15.95" customHeight="1">
      <c r="A31" s="464" t="s">
        <v>345</v>
      </c>
      <c r="B31" s="465">
        <v>242.29999999999984</v>
      </c>
      <c r="C31" s="466">
        <v>24.33499999999998</v>
      </c>
      <c r="D31" s="467">
        <v>-2.8160000000000043</v>
      </c>
      <c r="E31" s="467">
        <v>26.629999999999981</v>
      </c>
      <c r="F31" s="467">
        <v>-10.824999999999998</v>
      </c>
      <c r="G31" s="468">
        <v>11.345999999999997</v>
      </c>
      <c r="H31" s="466">
        <v>154.345</v>
      </c>
      <c r="I31" s="469">
        <v>-14.994</v>
      </c>
      <c r="J31" s="469">
        <v>3.7300000000000058</v>
      </c>
      <c r="K31" s="469">
        <v>153.90399999999997</v>
      </c>
      <c r="L31" s="470">
        <v>11.705000000000005</v>
      </c>
      <c r="M31" s="466">
        <v>63.619999999999919</v>
      </c>
    </row>
    <row r="32" spans="1:13" s="258" customFormat="1" ht="15.95" customHeight="1">
      <c r="A32" s="474" t="s">
        <v>4</v>
      </c>
      <c r="B32" s="475">
        <v>3814.8409999999994</v>
      </c>
      <c r="C32" s="476">
        <v>2559.1569999999997</v>
      </c>
      <c r="D32" s="477">
        <v>1043.4789999999998</v>
      </c>
      <c r="E32" s="477">
        <v>587.13599999999997</v>
      </c>
      <c r="F32" s="477">
        <v>377.71499999999975</v>
      </c>
      <c r="G32" s="478">
        <v>550.82700000000011</v>
      </c>
      <c r="H32" s="476">
        <v>1090.3360000000002</v>
      </c>
      <c r="I32" s="479">
        <v>508.78500000000008</v>
      </c>
      <c r="J32" s="479">
        <v>332.44800000000009</v>
      </c>
      <c r="K32" s="479">
        <v>258.435</v>
      </c>
      <c r="L32" s="480">
        <v>-9.3319999999999972</v>
      </c>
      <c r="M32" s="476">
        <v>165.34799999999984</v>
      </c>
    </row>
    <row r="33" spans="1:14" s="260" customFormat="1" ht="15.95" customHeight="1">
      <c r="A33" s="481" t="s">
        <v>346</v>
      </c>
      <c r="B33" s="444">
        <v>2318.6920000000005</v>
      </c>
      <c r="C33" s="445">
        <v>1586.9410000000005</v>
      </c>
      <c r="D33" s="446">
        <v>630.88100000000031</v>
      </c>
      <c r="E33" s="446">
        <v>386.3090000000002</v>
      </c>
      <c r="F33" s="446">
        <v>178.798</v>
      </c>
      <c r="G33" s="447">
        <v>390.95299999999997</v>
      </c>
      <c r="H33" s="445">
        <v>554.11199999999997</v>
      </c>
      <c r="I33" s="448">
        <v>123.154</v>
      </c>
      <c r="J33" s="448">
        <v>188.72699999999998</v>
      </c>
      <c r="K33" s="448">
        <v>198.43399999999997</v>
      </c>
      <c r="L33" s="449">
        <v>43.796999999999997</v>
      </c>
      <c r="M33" s="445">
        <v>177.63899999999998</v>
      </c>
    </row>
    <row r="34" spans="1:14" s="260" customFormat="1" ht="15.95" customHeight="1">
      <c r="A34" s="482" t="s">
        <v>17</v>
      </c>
      <c r="B34" s="458">
        <v>32.046999999999997</v>
      </c>
      <c r="C34" s="459">
        <v>1.5719999999999983</v>
      </c>
      <c r="D34" s="460">
        <v>0.49299999999999855</v>
      </c>
      <c r="E34" s="460">
        <v>-0.79400000000000048</v>
      </c>
      <c r="F34" s="460">
        <v>1.7000000000000001E-2</v>
      </c>
      <c r="G34" s="461">
        <v>1.8560000000000001</v>
      </c>
      <c r="H34" s="459">
        <v>24.195999999999998</v>
      </c>
      <c r="I34" s="462">
        <v>-0.33200000000000002</v>
      </c>
      <c r="J34" s="462">
        <v>0</v>
      </c>
      <c r="K34" s="462">
        <v>0</v>
      </c>
      <c r="L34" s="463">
        <v>24.527999999999999</v>
      </c>
      <c r="M34" s="459">
        <v>6.2789999999999999</v>
      </c>
    </row>
    <row r="35" spans="1:14" s="258" customFormat="1" ht="15.95" customHeight="1">
      <c r="A35" s="483" t="s">
        <v>5</v>
      </c>
      <c r="B35" s="475">
        <v>2350.7390000000005</v>
      </c>
      <c r="C35" s="476">
        <v>1588.5130000000004</v>
      </c>
      <c r="D35" s="477">
        <v>631.37400000000036</v>
      </c>
      <c r="E35" s="477">
        <v>385.51500000000021</v>
      </c>
      <c r="F35" s="477">
        <v>178.815</v>
      </c>
      <c r="G35" s="478">
        <v>392.80899999999997</v>
      </c>
      <c r="H35" s="476">
        <v>578.30799999999999</v>
      </c>
      <c r="I35" s="479">
        <v>122.822</v>
      </c>
      <c r="J35" s="479">
        <v>188.72699999999998</v>
      </c>
      <c r="K35" s="479">
        <v>198.43399999999997</v>
      </c>
      <c r="L35" s="480">
        <v>68.324999999999989</v>
      </c>
      <c r="M35" s="476">
        <v>183.91799999999998</v>
      </c>
      <c r="N35" s="257"/>
    </row>
    <row r="36" spans="1:14" s="258" customFormat="1" ht="15.95" customHeight="1">
      <c r="A36" s="474" t="s">
        <v>347</v>
      </c>
      <c r="B36" s="475">
        <v>1464.101999999999</v>
      </c>
      <c r="C36" s="476">
        <v>970.64399999999932</v>
      </c>
      <c r="D36" s="477">
        <v>412.10499999999945</v>
      </c>
      <c r="E36" s="477">
        <v>201.62099999999975</v>
      </c>
      <c r="F36" s="477">
        <v>198.89999999999975</v>
      </c>
      <c r="G36" s="478">
        <v>158.01800000000014</v>
      </c>
      <c r="H36" s="476">
        <v>512.02800000000025</v>
      </c>
      <c r="I36" s="479">
        <v>385.96300000000008</v>
      </c>
      <c r="J36" s="479">
        <v>143.72100000000012</v>
      </c>
      <c r="K36" s="479">
        <v>60.001000000000033</v>
      </c>
      <c r="L36" s="480">
        <v>-77.656999999999982</v>
      </c>
      <c r="M36" s="476">
        <v>-18.570000000000135</v>
      </c>
      <c r="N36" s="257"/>
    </row>
    <row r="37" spans="1:14" s="260" customFormat="1" ht="15.95" customHeight="1">
      <c r="A37" s="464" t="s">
        <v>348</v>
      </c>
      <c r="B37" s="465">
        <v>560.21099999999979</v>
      </c>
      <c r="C37" s="466">
        <v>383.61999999999989</v>
      </c>
      <c r="D37" s="467">
        <v>234.38199999999995</v>
      </c>
      <c r="E37" s="467">
        <v>70.496999999999986</v>
      </c>
      <c r="F37" s="467">
        <v>24.99199999999999</v>
      </c>
      <c r="G37" s="468">
        <v>53.749000000000024</v>
      </c>
      <c r="H37" s="466">
        <v>176.589</v>
      </c>
      <c r="I37" s="469">
        <v>102.048</v>
      </c>
      <c r="J37" s="469">
        <v>47.097999999999999</v>
      </c>
      <c r="K37" s="469">
        <v>6.3000000000000056E-2</v>
      </c>
      <c r="L37" s="470">
        <v>27.38000000000001</v>
      </c>
      <c r="M37" s="466">
        <v>2E-3</v>
      </c>
      <c r="N37" s="248"/>
    </row>
    <row r="38" spans="1:14" s="258" customFormat="1" ht="15.95" customHeight="1">
      <c r="A38" s="484" t="s">
        <v>6</v>
      </c>
      <c r="B38" s="485">
        <v>903.89099999999917</v>
      </c>
      <c r="C38" s="476">
        <v>587.02399999999943</v>
      </c>
      <c r="D38" s="477">
        <v>177.7229999999995</v>
      </c>
      <c r="E38" s="477">
        <v>131.12399999999977</v>
      </c>
      <c r="F38" s="477">
        <v>173.90799999999976</v>
      </c>
      <c r="G38" s="478">
        <v>104.26900000000012</v>
      </c>
      <c r="H38" s="486">
        <v>335.43900000000025</v>
      </c>
      <c r="I38" s="487">
        <v>283.91500000000008</v>
      </c>
      <c r="J38" s="487">
        <v>96.623000000000118</v>
      </c>
      <c r="K38" s="487">
        <v>59.938000000000031</v>
      </c>
      <c r="L38" s="488">
        <v>-105.03699999999999</v>
      </c>
      <c r="M38" s="476">
        <v>-18.572000000000134</v>
      </c>
    </row>
    <row r="39" spans="1:14" s="258" customFormat="1" ht="15.95" customHeight="1">
      <c r="A39" s="489" t="s">
        <v>7</v>
      </c>
      <c r="B39" s="444">
        <v>199.05599999999993</v>
      </c>
      <c r="C39" s="445">
        <v>165.01599999999996</v>
      </c>
      <c r="D39" s="446">
        <v>46.501999999999981</v>
      </c>
      <c r="E39" s="446">
        <v>39.248999999999995</v>
      </c>
      <c r="F39" s="446">
        <v>55.915999999999997</v>
      </c>
      <c r="G39" s="447">
        <v>23.349000000000004</v>
      </c>
      <c r="H39" s="445">
        <v>75.524999999999991</v>
      </c>
      <c r="I39" s="448">
        <v>56.527999999999992</v>
      </c>
      <c r="J39" s="448">
        <v>22.096000000000004</v>
      </c>
      <c r="K39" s="448">
        <v>10.432999999999993</v>
      </c>
      <c r="L39" s="449">
        <v>-13.532</v>
      </c>
      <c r="M39" s="445">
        <v>-41.484999999999999</v>
      </c>
    </row>
    <row r="40" spans="1:14" s="258" customFormat="1" ht="15.95" customHeight="1">
      <c r="A40" s="438" t="s">
        <v>8</v>
      </c>
      <c r="B40" s="458">
        <v>19.237000000000002</v>
      </c>
      <c r="C40" s="459">
        <v>14.579000000000001</v>
      </c>
      <c r="D40" s="460">
        <v>0</v>
      </c>
      <c r="E40" s="460">
        <v>-0.47799999999999998</v>
      </c>
      <c r="F40" s="460">
        <v>0.16900000000000001</v>
      </c>
      <c r="G40" s="461">
        <v>14.888</v>
      </c>
      <c r="H40" s="459">
        <v>4.6579999999999995</v>
      </c>
      <c r="I40" s="462">
        <v>0.92600000000000005</v>
      </c>
      <c r="J40" s="462">
        <v>0.35</v>
      </c>
      <c r="K40" s="462">
        <v>0.95399999999999996</v>
      </c>
      <c r="L40" s="463">
        <v>2.4279999999999999</v>
      </c>
      <c r="M40" s="459">
        <v>0</v>
      </c>
    </row>
    <row r="41" spans="1:14" s="258" customFormat="1" ht="15.95" customHeight="1">
      <c r="A41" s="490" t="s">
        <v>9</v>
      </c>
      <c r="B41" s="485">
        <v>685.59799999999927</v>
      </c>
      <c r="C41" s="476">
        <v>407.42899999999946</v>
      </c>
      <c r="D41" s="477">
        <v>131.22099999999952</v>
      </c>
      <c r="E41" s="477">
        <v>92.352999999999767</v>
      </c>
      <c r="F41" s="477">
        <v>117.82299999999977</v>
      </c>
      <c r="G41" s="478">
        <v>66.03200000000011</v>
      </c>
      <c r="H41" s="486">
        <v>255.25600000000028</v>
      </c>
      <c r="I41" s="487">
        <v>226.4610000000001</v>
      </c>
      <c r="J41" s="487">
        <v>74.17700000000012</v>
      </c>
      <c r="K41" s="487">
        <v>48.551000000000037</v>
      </c>
      <c r="L41" s="488">
        <v>-93.932999999999993</v>
      </c>
      <c r="M41" s="476">
        <v>22.912999999999865</v>
      </c>
    </row>
    <row r="42" spans="1:14" s="260" customFormat="1" ht="15.95" customHeight="1">
      <c r="A42" s="489" t="s">
        <v>10</v>
      </c>
      <c r="B42" s="491">
        <v>0</v>
      </c>
      <c r="C42" s="445">
        <v>0</v>
      </c>
      <c r="D42" s="446">
        <v>0</v>
      </c>
      <c r="E42" s="446">
        <v>0</v>
      </c>
      <c r="F42" s="446">
        <v>0</v>
      </c>
      <c r="G42" s="447">
        <v>0</v>
      </c>
      <c r="H42" s="492">
        <v>0</v>
      </c>
      <c r="I42" s="448">
        <v>0</v>
      </c>
      <c r="J42" s="448">
        <v>0</v>
      </c>
      <c r="K42" s="448">
        <v>0</v>
      </c>
      <c r="L42" s="449">
        <v>0</v>
      </c>
      <c r="M42" s="445">
        <v>0</v>
      </c>
    </row>
    <row r="43" spans="1:14" s="260" customFormat="1" ht="15.95" customHeight="1">
      <c r="A43" s="434" t="s">
        <v>11</v>
      </c>
      <c r="B43" s="493">
        <v>0</v>
      </c>
      <c r="C43" s="452">
        <v>0</v>
      </c>
      <c r="D43" s="453">
        <v>0</v>
      </c>
      <c r="E43" s="453">
        <v>0</v>
      </c>
      <c r="F43" s="453">
        <v>0</v>
      </c>
      <c r="G43" s="454">
        <v>0</v>
      </c>
      <c r="H43" s="494">
        <v>0</v>
      </c>
      <c r="I43" s="455">
        <v>0</v>
      </c>
      <c r="J43" s="455">
        <v>0</v>
      </c>
      <c r="K43" s="455">
        <v>0</v>
      </c>
      <c r="L43" s="456">
        <v>0</v>
      </c>
      <c r="M43" s="452">
        <v>0</v>
      </c>
    </row>
    <row r="44" spans="1:14" s="260" customFormat="1" ht="15.95" customHeight="1">
      <c r="A44" s="438" t="s">
        <v>12</v>
      </c>
      <c r="B44" s="495">
        <v>-19.251598000000008</v>
      </c>
      <c r="C44" s="459">
        <v>-19.248900000000006</v>
      </c>
      <c r="D44" s="460">
        <v>-19.248900000000006</v>
      </c>
      <c r="E44" s="460">
        <v>0</v>
      </c>
      <c r="F44" s="460">
        <v>0</v>
      </c>
      <c r="G44" s="461">
        <v>0</v>
      </c>
      <c r="H44" s="496">
        <v>0</v>
      </c>
      <c r="I44" s="462">
        <v>0</v>
      </c>
      <c r="J44" s="462">
        <v>0</v>
      </c>
      <c r="K44" s="462">
        <v>0</v>
      </c>
      <c r="L44" s="463">
        <v>0</v>
      </c>
      <c r="M44" s="459">
        <v>-2.6980000000023097E-3</v>
      </c>
    </row>
    <row r="45" spans="1:14" s="258" customFormat="1" ht="15.95" customHeight="1">
      <c r="A45" s="490" t="s">
        <v>13</v>
      </c>
      <c r="B45" s="485">
        <v>666.34640199999922</v>
      </c>
      <c r="C45" s="476">
        <v>388.18009999999947</v>
      </c>
      <c r="D45" s="477">
        <v>111.97209999999951</v>
      </c>
      <c r="E45" s="477">
        <v>92.352999999999767</v>
      </c>
      <c r="F45" s="477">
        <v>117.82299999999977</v>
      </c>
      <c r="G45" s="478">
        <v>66.03200000000011</v>
      </c>
      <c r="H45" s="486">
        <v>255.25600000000026</v>
      </c>
      <c r="I45" s="487">
        <v>226.4610000000001</v>
      </c>
      <c r="J45" s="487">
        <v>74.17700000000012</v>
      </c>
      <c r="K45" s="487">
        <v>48.551000000000037</v>
      </c>
      <c r="L45" s="488">
        <v>-93.932999999999993</v>
      </c>
      <c r="M45" s="476">
        <v>22.910301999999863</v>
      </c>
    </row>
    <row r="46" spans="1:14" s="260" customFormat="1" ht="15.95" customHeight="1">
      <c r="A46" s="497" t="s">
        <v>349</v>
      </c>
      <c r="B46" s="498"/>
      <c r="C46" s="499"/>
      <c r="D46" s="446"/>
      <c r="E46" s="446"/>
      <c r="F46" s="446"/>
      <c r="G46" s="500"/>
      <c r="H46" s="499"/>
      <c r="I46" s="448"/>
      <c r="J46" s="448"/>
      <c r="K46" s="448"/>
      <c r="L46" s="449"/>
      <c r="M46" s="499"/>
    </row>
    <row r="47" spans="1:14" s="260" customFormat="1" ht="15.95" customHeight="1">
      <c r="A47" s="501" t="s">
        <v>350</v>
      </c>
      <c r="B47" s="502">
        <v>1.4499999999999999E-2</v>
      </c>
      <c r="C47" s="503"/>
      <c r="D47" s="504"/>
      <c r="E47" s="504"/>
      <c r="F47" s="505"/>
      <c r="G47" s="506"/>
      <c r="H47" s="503"/>
      <c r="I47" s="504"/>
      <c r="J47" s="504"/>
      <c r="K47" s="504"/>
      <c r="L47" s="506"/>
      <c r="M47" s="507"/>
    </row>
    <row r="48" spans="1:14" s="260" customFormat="1" ht="15.95" customHeight="1">
      <c r="A48" s="501" t="s">
        <v>351</v>
      </c>
      <c r="B48" s="508">
        <v>0.61620890621653712</v>
      </c>
      <c r="C48" s="503">
        <v>0.62071729088914851</v>
      </c>
      <c r="D48" s="504">
        <v>0.60506632141135608</v>
      </c>
      <c r="E48" s="504">
        <v>0.6566025588620017</v>
      </c>
      <c r="F48" s="504">
        <v>0.47341249354672205</v>
      </c>
      <c r="G48" s="506">
        <v>0.71312589978341634</v>
      </c>
      <c r="H48" s="503">
        <v>0.53039430047251479</v>
      </c>
      <c r="I48" s="504">
        <v>0.2414025570722407</v>
      </c>
      <c r="J48" s="504">
        <v>0.56768878140340717</v>
      </c>
      <c r="K48" s="504">
        <v>0.76782943486756816</v>
      </c>
      <c r="L48" s="506" t="s">
        <v>352</v>
      </c>
      <c r="M48" s="503">
        <v>1.112308585528704</v>
      </c>
    </row>
    <row r="49" spans="1:16" s="260" customFormat="1" ht="15.95" customHeight="1">
      <c r="A49" s="501" t="s">
        <v>353</v>
      </c>
      <c r="B49" s="509">
        <v>8.1000000000000003E-2</v>
      </c>
      <c r="C49" s="510"/>
      <c r="D49" s="511"/>
      <c r="E49" s="511"/>
      <c r="F49" s="511"/>
      <c r="G49" s="512"/>
      <c r="H49" s="510"/>
      <c r="I49" s="513"/>
      <c r="J49" s="513"/>
      <c r="K49" s="513"/>
      <c r="L49" s="514"/>
      <c r="M49" s="503"/>
    </row>
    <row r="50" spans="1:16" s="260" customFormat="1" ht="15.95" customHeight="1">
      <c r="A50" s="501" t="s">
        <v>354</v>
      </c>
      <c r="B50" s="509">
        <v>0.10183379885976104</v>
      </c>
      <c r="C50" s="510">
        <v>0.11530745716827549</v>
      </c>
      <c r="D50" s="511">
        <v>8.6963189309904779E-2</v>
      </c>
      <c r="E50" s="511">
        <v>0.16820061431441191</v>
      </c>
      <c r="F50" s="511">
        <v>0.20466039854591028</v>
      </c>
      <c r="G50" s="512">
        <v>7.8702502873566657E-2</v>
      </c>
      <c r="H50" s="510">
        <v>8.2346144672822794E-2</v>
      </c>
      <c r="I50" s="513">
        <v>0.17774733335420465</v>
      </c>
      <c r="J50" s="513">
        <v>8.6865339841250333E-2</v>
      </c>
      <c r="K50" s="513">
        <v>7.8034189433649842E-2</v>
      </c>
      <c r="L50" s="514">
        <v>-0.23784425587472449</v>
      </c>
      <c r="M50" s="503"/>
    </row>
    <row r="51" spans="1:16" s="260" customFormat="1" ht="15.95" customHeight="1">
      <c r="A51" s="501" t="s">
        <v>355</v>
      </c>
      <c r="B51" s="451">
        <v>80.938679681096488</v>
      </c>
      <c r="C51" s="452">
        <v>104.81850277457747</v>
      </c>
      <c r="D51" s="453">
        <v>155.33036813340985</v>
      </c>
      <c r="E51" s="453">
        <v>129.06273422936735</v>
      </c>
      <c r="F51" s="453">
        <v>43.349317584746409</v>
      </c>
      <c r="G51" s="454">
        <v>52.276085355305611</v>
      </c>
      <c r="H51" s="452">
        <v>55.947056878925672</v>
      </c>
      <c r="I51" s="455">
        <v>79.77043487151802</v>
      </c>
      <c r="J51" s="455">
        <v>54.895323518231002</v>
      </c>
      <c r="K51" s="455">
        <v>9.9306210167052641E-2</v>
      </c>
      <c r="L51" s="456">
        <v>71.167430477569098</v>
      </c>
      <c r="M51" s="452"/>
    </row>
    <row r="52" spans="1:16" s="260" customFormat="1" ht="15.95" customHeight="1">
      <c r="A52" s="501" t="s">
        <v>356</v>
      </c>
      <c r="B52" s="451">
        <v>282503</v>
      </c>
      <c r="C52" s="452">
        <v>152134.20500000002</v>
      </c>
      <c r="D52" s="453">
        <v>64354.436999999998</v>
      </c>
      <c r="E52" s="453">
        <v>23338.47</v>
      </c>
      <c r="F52" s="453">
        <v>23756.414000000001</v>
      </c>
      <c r="G52" s="454">
        <v>40684.883999999998</v>
      </c>
      <c r="H52" s="452">
        <v>127164.879</v>
      </c>
      <c r="I52" s="455">
        <v>50355.781999999999</v>
      </c>
      <c r="J52" s="455">
        <v>34374.249000000003</v>
      </c>
      <c r="K52" s="455">
        <v>26114.329000000002</v>
      </c>
      <c r="L52" s="456">
        <v>16320.519</v>
      </c>
      <c r="M52" s="452">
        <v>3203.9160000000002</v>
      </c>
    </row>
    <row r="53" spans="1:16" s="259" customFormat="1" ht="15.95" customHeight="1">
      <c r="A53" s="515" t="s">
        <v>357</v>
      </c>
      <c r="B53" s="516">
        <v>63804.906000000003</v>
      </c>
      <c r="C53" s="517">
        <v>53277.377</v>
      </c>
      <c r="D53" s="518">
        <v>11113.335999999999</v>
      </c>
      <c r="E53" s="518">
        <v>9151.75</v>
      </c>
      <c r="F53" s="518">
        <v>3755.7869999999998</v>
      </c>
      <c r="G53" s="519">
        <v>29256.504000000001</v>
      </c>
      <c r="H53" s="517">
        <v>10525.529</v>
      </c>
      <c r="I53" s="518"/>
      <c r="J53" s="518"/>
      <c r="K53" s="518"/>
      <c r="L53" s="519"/>
      <c r="M53" s="517">
        <v>2</v>
      </c>
    </row>
    <row r="54" spans="1:16" ht="15" customHeight="1">
      <c r="A54" s="520" t="s">
        <v>358</v>
      </c>
      <c r="B54" s="521"/>
      <c r="C54" s="521"/>
      <c r="D54" s="522"/>
      <c r="E54" s="522"/>
      <c r="F54" s="521"/>
      <c r="G54" s="522"/>
      <c r="H54" s="521"/>
      <c r="I54" s="522"/>
      <c r="J54" s="522"/>
      <c r="K54" s="522"/>
      <c r="L54" s="522"/>
      <c r="M54" s="521"/>
      <c r="N54" s="523"/>
      <c r="O54" s="522"/>
      <c r="P54" s="523"/>
    </row>
    <row r="55" spans="1:16" ht="15" customHeight="1">
      <c r="A55" s="525" t="s">
        <v>359</v>
      </c>
      <c r="F55" s="526"/>
      <c r="G55" s="524"/>
    </row>
    <row r="56" spans="1:16" ht="15" customHeight="1"/>
  </sheetData>
  <pageMargins left="0.55118110236220497" right="0.35433070866141703" top="0.59055118110236204" bottom="0.98425196850393704" header="0.118110236220472" footer="0.511811023622047"/>
  <pageSetup paperSize="9" scale="54"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P56"/>
  <sheetViews>
    <sheetView showGridLines="0" showZeros="0" view="pageBreakPreview" zoomScale="70" zoomScaleNormal="70" zoomScaleSheetLayoutView="70" workbookViewId="0">
      <selection activeCell="A2" sqref="A2:N56"/>
    </sheetView>
  </sheetViews>
  <sheetFormatPr defaultRowHeight="12.75"/>
  <cols>
    <col min="1" max="1" width="50.7109375" style="524" customWidth="1"/>
    <col min="2" max="3" width="14.28515625" style="526" customWidth="1"/>
    <col min="4" max="6" width="14.28515625" style="524" customWidth="1"/>
    <col min="7" max="8" width="14.28515625" style="526" customWidth="1"/>
    <col min="9" max="9" width="14.28515625" style="524" customWidth="1"/>
    <col min="10" max="11" width="14.28515625" style="523" customWidth="1"/>
    <col min="12" max="12" width="14.28515625" style="524" customWidth="1"/>
    <col min="13" max="13" width="14.28515625" style="526" customWidth="1"/>
    <col min="14" max="14" width="1.7109375" style="524" customWidth="1"/>
    <col min="15" max="16384" width="9.140625" style="524"/>
  </cols>
  <sheetData>
    <row r="1" spans="1:14" s="248" customFormat="1" ht="50.1" customHeight="1">
      <c r="A1" s="247"/>
    </row>
    <row r="2" spans="1:14" s="250" customFormat="1" ht="39.950000000000003" customHeight="1">
      <c r="A2" s="249" t="s">
        <v>521</v>
      </c>
      <c r="C2" s="251"/>
      <c r="D2" s="251"/>
      <c r="H2" s="252"/>
      <c r="L2" s="252"/>
      <c r="M2" s="419" t="s">
        <v>283</v>
      </c>
    </row>
    <row r="3" spans="1:14" s="250" customFormat="1" ht="2.1" customHeight="1">
      <c r="A3" s="420"/>
      <c r="B3" s="421"/>
      <c r="C3" s="422"/>
      <c r="D3" s="422"/>
      <c r="E3" s="421"/>
      <c r="F3" s="421"/>
      <c r="G3" s="421"/>
      <c r="H3" s="423"/>
      <c r="I3" s="421"/>
      <c r="J3" s="421"/>
      <c r="K3" s="421"/>
      <c r="L3" s="421"/>
      <c r="M3" s="421"/>
    </row>
    <row r="4" spans="1:14" s="260" customFormat="1" ht="20.100000000000001" customHeight="1">
      <c r="A4" s="257"/>
      <c r="B4" s="257"/>
      <c r="C4" s="257"/>
      <c r="D4" s="257"/>
      <c r="E4" s="258"/>
      <c r="F4" s="258"/>
      <c r="G4" s="258"/>
      <c r="H4" s="258"/>
      <c r="I4" s="424"/>
      <c r="N4" s="259"/>
    </row>
    <row r="5" spans="1:14" s="260" customFormat="1" ht="20.100000000000001" customHeight="1">
      <c r="A5" s="425" t="s">
        <v>360</v>
      </c>
      <c r="B5" s="426"/>
      <c r="C5" s="426"/>
      <c r="D5" s="426"/>
      <c r="E5" s="427"/>
      <c r="F5" s="427"/>
      <c r="G5" s="427"/>
      <c r="H5" s="427"/>
      <c r="I5" s="428"/>
      <c r="J5" s="428"/>
      <c r="K5" s="428"/>
      <c r="L5" s="428"/>
      <c r="M5" s="428"/>
    </row>
    <row r="6" spans="1:14" s="260" customFormat="1" ht="15.95" customHeight="1">
      <c r="A6" s="429"/>
      <c r="B6" s="430"/>
      <c r="C6" s="431"/>
      <c r="D6" s="432"/>
      <c r="E6" s="432"/>
      <c r="F6" s="432"/>
      <c r="G6" s="433" t="s">
        <v>306</v>
      </c>
      <c r="H6" s="431"/>
      <c r="I6" s="432"/>
      <c r="J6" s="432" t="s">
        <v>307</v>
      </c>
      <c r="K6" s="432"/>
      <c r="L6" s="433" t="s">
        <v>308</v>
      </c>
      <c r="M6" s="431"/>
    </row>
    <row r="7" spans="1:14" s="260" customFormat="1" ht="15.95" customHeight="1">
      <c r="A7" s="429"/>
      <c r="B7" s="430" t="s">
        <v>1</v>
      </c>
      <c r="C7" s="431" t="s">
        <v>306</v>
      </c>
      <c r="D7" s="432" t="s">
        <v>306</v>
      </c>
      <c r="E7" s="432" t="s">
        <v>306</v>
      </c>
      <c r="F7" s="432" t="s">
        <v>306</v>
      </c>
      <c r="G7" s="435" t="s">
        <v>309</v>
      </c>
      <c r="H7" s="431" t="s">
        <v>310</v>
      </c>
      <c r="I7" s="436" t="s">
        <v>311</v>
      </c>
      <c r="J7" s="436" t="s">
        <v>312</v>
      </c>
      <c r="K7" s="436" t="s">
        <v>313</v>
      </c>
      <c r="L7" s="435" t="s">
        <v>314</v>
      </c>
      <c r="M7" s="437" t="s">
        <v>315</v>
      </c>
    </row>
    <row r="8" spans="1:14" s="260" customFormat="1" ht="15.95" customHeight="1">
      <c r="A8" s="438" t="s">
        <v>14</v>
      </c>
      <c r="B8" s="439" t="s">
        <v>260</v>
      </c>
      <c r="C8" s="440" t="s">
        <v>260</v>
      </c>
      <c r="D8" s="441" t="s">
        <v>316</v>
      </c>
      <c r="E8" s="441" t="s">
        <v>317</v>
      </c>
      <c r="F8" s="441" t="s">
        <v>318</v>
      </c>
      <c r="G8" s="442" t="s">
        <v>319</v>
      </c>
      <c r="H8" s="440" t="s">
        <v>260</v>
      </c>
      <c r="I8" s="441" t="s">
        <v>320</v>
      </c>
      <c r="J8" s="441" t="s">
        <v>321</v>
      </c>
      <c r="K8" s="441" t="s">
        <v>322</v>
      </c>
      <c r="L8" s="442" t="s">
        <v>323</v>
      </c>
      <c r="M8" s="440" t="s">
        <v>324</v>
      </c>
    </row>
    <row r="9" spans="1:14" s="260" customFormat="1" ht="15.95" customHeight="1">
      <c r="A9" s="443" t="s">
        <v>325</v>
      </c>
      <c r="B9" s="444">
        <v>2868.5739224995218</v>
      </c>
      <c r="C9" s="445">
        <v>1970.8989224995221</v>
      </c>
      <c r="D9" s="446">
        <v>807.93</v>
      </c>
      <c r="E9" s="446">
        <v>426.44499999999994</v>
      </c>
      <c r="F9" s="446">
        <v>291.47499999999991</v>
      </c>
      <c r="G9" s="447">
        <v>445.04892249952229</v>
      </c>
      <c r="H9" s="445">
        <v>888.41599999999983</v>
      </c>
      <c r="I9" s="448">
        <v>371.24399999999991</v>
      </c>
      <c r="J9" s="448">
        <v>248.99600000000001</v>
      </c>
      <c r="K9" s="448">
        <v>130.98699999999997</v>
      </c>
      <c r="L9" s="449">
        <v>137.18899999999999</v>
      </c>
      <c r="M9" s="445">
        <v>9.2590000000000074</v>
      </c>
    </row>
    <row r="10" spans="1:14" s="260" customFormat="1" ht="15.95" customHeight="1">
      <c r="A10" s="450" t="s">
        <v>326</v>
      </c>
      <c r="B10" s="451">
        <v>1.5207054939012892</v>
      </c>
      <c r="C10" s="452">
        <v>-45.250294506098697</v>
      </c>
      <c r="D10" s="453">
        <v>-0.65100000000000002</v>
      </c>
      <c r="E10" s="453">
        <v>0</v>
      </c>
      <c r="F10" s="453">
        <v>-21.900999999999996</v>
      </c>
      <c r="G10" s="454">
        <v>-22.698294506098698</v>
      </c>
      <c r="H10" s="452">
        <v>-165.81100000000001</v>
      </c>
      <c r="I10" s="455">
        <v>-8.9000000000000024E-2</v>
      </c>
      <c r="J10" s="455">
        <v>-2.2389999999999999</v>
      </c>
      <c r="K10" s="455">
        <v>-0.77900000000000014</v>
      </c>
      <c r="L10" s="456">
        <v>-162.70400000000001</v>
      </c>
      <c r="M10" s="452">
        <v>212.58199999999999</v>
      </c>
    </row>
    <row r="11" spans="1:14" s="260" customFormat="1" ht="15.95" customHeight="1">
      <c r="A11" s="457" t="s">
        <v>327</v>
      </c>
      <c r="B11" s="458">
        <v>-3.2843297809521346</v>
      </c>
      <c r="C11" s="459">
        <v>70.613670219047805</v>
      </c>
      <c r="D11" s="460">
        <v>20.94</v>
      </c>
      <c r="E11" s="460">
        <v>10.233000000000004</v>
      </c>
      <c r="F11" s="460">
        <v>14.960999999999999</v>
      </c>
      <c r="G11" s="461">
        <v>24.479670219047801</v>
      </c>
      <c r="H11" s="459">
        <v>66.322999999999993</v>
      </c>
      <c r="I11" s="462">
        <v>22.191000000000003</v>
      </c>
      <c r="J11" s="462">
        <v>18.922000000000001</v>
      </c>
      <c r="K11" s="462">
        <v>13.404999999999994</v>
      </c>
      <c r="L11" s="463">
        <v>11.805</v>
      </c>
      <c r="M11" s="459">
        <v>-140.22099999999995</v>
      </c>
    </row>
    <row r="12" spans="1:14" s="258" customFormat="1" ht="15.95" customHeight="1">
      <c r="A12" s="464" t="s">
        <v>328</v>
      </c>
      <c r="B12" s="465">
        <v>2866.810298212471</v>
      </c>
      <c r="C12" s="466">
        <v>1996.2622982124713</v>
      </c>
      <c r="D12" s="467">
        <v>828.21900000000005</v>
      </c>
      <c r="E12" s="467">
        <v>436.67799999999994</v>
      </c>
      <c r="F12" s="467">
        <v>284.53499999999991</v>
      </c>
      <c r="G12" s="468">
        <v>446.8302982124714</v>
      </c>
      <c r="H12" s="466">
        <v>788.92799999999977</v>
      </c>
      <c r="I12" s="469">
        <v>393.34599999999989</v>
      </c>
      <c r="J12" s="469">
        <v>265.67900000000003</v>
      </c>
      <c r="K12" s="469">
        <v>143.61299999999997</v>
      </c>
      <c r="L12" s="470">
        <v>-13.710000000000015</v>
      </c>
      <c r="M12" s="466">
        <v>81.620000000000061</v>
      </c>
    </row>
    <row r="13" spans="1:14" s="258" customFormat="1" ht="15.95" customHeight="1">
      <c r="A13" s="443" t="s">
        <v>329</v>
      </c>
      <c r="B13" s="444">
        <v>152.35599999999999</v>
      </c>
      <c r="C13" s="445">
        <v>136.53800000000001</v>
      </c>
      <c r="D13" s="446">
        <v>76.436000000000007</v>
      </c>
      <c r="E13" s="446">
        <v>27.697999999999993</v>
      </c>
      <c r="F13" s="446">
        <v>-0.22799999999999976</v>
      </c>
      <c r="G13" s="447">
        <v>32.631999999999998</v>
      </c>
      <c r="H13" s="445">
        <v>15.814999999999998</v>
      </c>
      <c r="I13" s="448"/>
      <c r="J13" s="448"/>
      <c r="K13" s="448"/>
      <c r="L13" s="449"/>
      <c r="M13" s="445">
        <v>2.9999999999999966E-3</v>
      </c>
    </row>
    <row r="14" spans="1:14" s="258" customFormat="1" ht="15.95" customHeight="1">
      <c r="A14" s="450" t="s">
        <v>330</v>
      </c>
      <c r="B14" s="451">
        <v>78.798000000000002</v>
      </c>
      <c r="C14" s="452">
        <v>64.957000000000008</v>
      </c>
      <c r="D14" s="453">
        <v>16.114000000000001</v>
      </c>
      <c r="E14" s="453">
        <v>25.149000000000001</v>
      </c>
      <c r="F14" s="453">
        <v>16.234999999999999</v>
      </c>
      <c r="G14" s="454">
        <v>7.4589999999999996</v>
      </c>
      <c r="H14" s="452">
        <v>14.185999999999993</v>
      </c>
      <c r="I14" s="455"/>
      <c r="J14" s="455"/>
      <c r="K14" s="455"/>
      <c r="L14" s="456"/>
      <c r="M14" s="452">
        <v>-0.34499999999999997</v>
      </c>
    </row>
    <row r="15" spans="1:14" s="258" customFormat="1" ht="15.95" customHeight="1">
      <c r="A15" s="450" t="s">
        <v>331</v>
      </c>
      <c r="B15" s="451">
        <v>40.170000000000016</v>
      </c>
      <c r="C15" s="452">
        <v>39.375000000000014</v>
      </c>
      <c r="D15" s="453">
        <v>1.4419999999999999</v>
      </c>
      <c r="E15" s="453">
        <v>28.047000000000011</v>
      </c>
      <c r="F15" s="453">
        <v>0.39900000000000002</v>
      </c>
      <c r="G15" s="454">
        <v>9.4870000000000001</v>
      </c>
      <c r="H15" s="452">
        <v>0.79500000000000082</v>
      </c>
      <c r="I15" s="455"/>
      <c r="J15" s="455"/>
      <c r="K15" s="455"/>
      <c r="L15" s="456"/>
      <c r="M15" s="452">
        <v>0</v>
      </c>
    </row>
    <row r="16" spans="1:14" s="258" customFormat="1" ht="15.95" customHeight="1">
      <c r="A16" s="450" t="s">
        <v>332</v>
      </c>
      <c r="B16" s="451">
        <v>32.994999999999997</v>
      </c>
      <c r="C16" s="452">
        <v>31.664000000000001</v>
      </c>
      <c r="D16" s="453">
        <v>8.3689999999999998</v>
      </c>
      <c r="E16" s="453">
        <v>23.295000000000002</v>
      </c>
      <c r="F16" s="453">
        <v>0</v>
      </c>
      <c r="G16" s="454">
        <v>0</v>
      </c>
      <c r="H16" s="452">
        <v>1.254</v>
      </c>
      <c r="I16" s="455"/>
      <c r="J16" s="455"/>
      <c r="K16" s="455"/>
      <c r="L16" s="456"/>
      <c r="M16" s="452">
        <v>7.7000000000000013E-2</v>
      </c>
    </row>
    <row r="17" spans="1:13" s="258" customFormat="1" ht="15.95" customHeight="1">
      <c r="A17" s="450" t="s">
        <v>333</v>
      </c>
      <c r="B17" s="451">
        <v>58.404999999999987</v>
      </c>
      <c r="C17" s="452">
        <v>7.2550000000000008</v>
      </c>
      <c r="D17" s="453">
        <v>9.0999999999999998E-2</v>
      </c>
      <c r="E17" s="453">
        <v>2.1110000000000002</v>
      </c>
      <c r="F17" s="453">
        <v>3.0590000000000011</v>
      </c>
      <c r="G17" s="454">
        <v>1.994</v>
      </c>
      <c r="H17" s="452">
        <v>51.151999999999987</v>
      </c>
      <c r="I17" s="455"/>
      <c r="J17" s="455"/>
      <c r="K17" s="455"/>
      <c r="L17" s="456"/>
      <c r="M17" s="452">
        <v>-1.9999999999997797E-3</v>
      </c>
    </row>
    <row r="18" spans="1:13" s="258" customFormat="1" ht="15.95" customHeight="1">
      <c r="A18" s="457" t="s">
        <v>2</v>
      </c>
      <c r="B18" s="458">
        <v>147.60250225719696</v>
      </c>
      <c r="C18" s="459">
        <v>18.453502257196927</v>
      </c>
      <c r="D18" s="460">
        <v>14.980000000000004</v>
      </c>
      <c r="E18" s="460">
        <v>-29.966999999999985</v>
      </c>
      <c r="F18" s="460">
        <v>0.77200000000000912</v>
      </c>
      <c r="G18" s="461">
        <v>32.668502257196899</v>
      </c>
      <c r="H18" s="459">
        <v>121.74900000000002</v>
      </c>
      <c r="I18" s="462"/>
      <c r="J18" s="462"/>
      <c r="K18" s="462"/>
      <c r="L18" s="463"/>
      <c r="M18" s="459">
        <v>7.4000000000000012</v>
      </c>
    </row>
    <row r="19" spans="1:13" s="258" customFormat="1" ht="15.95" customHeight="1">
      <c r="A19" s="464" t="s">
        <v>3</v>
      </c>
      <c r="B19" s="465">
        <v>510.32650225719692</v>
      </c>
      <c r="C19" s="466">
        <v>298.24250225719692</v>
      </c>
      <c r="D19" s="467">
        <v>117.432</v>
      </c>
      <c r="E19" s="467">
        <v>76.333000000000027</v>
      </c>
      <c r="F19" s="467">
        <v>20.237000000000009</v>
      </c>
      <c r="G19" s="468">
        <v>84.240502257196894</v>
      </c>
      <c r="H19" s="466">
        <v>204.95099999999999</v>
      </c>
      <c r="I19" s="469">
        <v>103.60899999999998</v>
      </c>
      <c r="J19" s="469">
        <v>93.662000000000006</v>
      </c>
      <c r="K19" s="469">
        <v>8.1859999999999928</v>
      </c>
      <c r="L19" s="470">
        <v>-0.50600000000000001</v>
      </c>
      <c r="M19" s="466">
        <v>7.1330000000000018</v>
      </c>
    </row>
    <row r="20" spans="1:13" s="258" customFormat="1" ht="15.95" customHeight="1">
      <c r="A20" s="471" t="s">
        <v>334</v>
      </c>
      <c r="B20" s="444">
        <v>-1.3330000000000002</v>
      </c>
      <c r="C20" s="445">
        <v>2.3170000000000002</v>
      </c>
      <c r="D20" s="446">
        <v>0</v>
      </c>
      <c r="E20" s="446">
        <v>0</v>
      </c>
      <c r="F20" s="446">
        <v>9.5000000000000001E-2</v>
      </c>
      <c r="G20" s="447">
        <v>2.222</v>
      </c>
      <c r="H20" s="445">
        <v>-3.4640000000000004</v>
      </c>
      <c r="I20" s="448"/>
      <c r="J20" s="448"/>
      <c r="K20" s="448"/>
      <c r="L20" s="449"/>
      <c r="M20" s="445">
        <v>-0.186</v>
      </c>
    </row>
    <row r="21" spans="1:13" s="258" customFormat="1" ht="15.95" customHeight="1">
      <c r="A21" s="472" t="s">
        <v>335</v>
      </c>
      <c r="B21" s="451">
        <v>10.356388524875612</v>
      </c>
      <c r="C21" s="452">
        <v>-2.2456114751243907</v>
      </c>
      <c r="D21" s="453">
        <v>1E-3</v>
      </c>
      <c r="E21" s="453">
        <v>1.100000000000001E-2</v>
      </c>
      <c r="F21" s="453">
        <v>9.000000000000008E-3</v>
      </c>
      <c r="G21" s="454">
        <v>-2.2666114751243907</v>
      </c>
      <c r="H21" s="452">
        <v>12.668000000000003</v>
      </c>
      <c r="I21" s="455"/>
      <c r="J21" s="455"/>
      <c r="K21" s="455"/>
      <c r="L21" s="456"/>
      <c r="M21" s="452">
        <v>-6.5999999999999781E-2</v>
      </c>
    </row>
    <row r="22" spans="1:13" s="260" customFormat="1" ht="15.95" customHeight="1">
      <c r="A22" s="450" t="s">
        <v>336</v>
      </c>
      <c r="B22" s="451">
        <v>9.023388524875612</v>
      </c>
      <c r="C22" s="452">
        <v>7.1388524875609344E-2</v>
      </c>
      <c r="D22" s="453">
        <v>1E-3</v>
      </c>
      <c r="E22" s="453">
        <v>1.100000000000001E-2</v>
      </c>
      <c r="F22" s="453">
        <v>0.10400000000000001</v>
      </c>
      <c r="G22" s="454">
        <v>-4.4611475124390676E-2</v>
      </c>
      <c r="H22" s="452">
        <v>9.2040000000000024</v>
      </c>
      <c r="I22" s="455">
        <v>1.4379999999999988</v>
      </c>
      <c r="J22" s="455">
        <v>-0.12199999999999989</v>
      </c>
      <c r="K22" s="455">
        <v>2.923</v>
      </c>
      <c r="L22" s="456">
        <v>4.9650000000000034</v>
      </c>
      <c r="M22" s="452">
        <v>-0.25199999999999978</v>
      </c>
    </row>
    <row r="23" spans="1:13" s="260" customFormat="1" ht="15.95" customHeight="1">
      <c r="A23" s="472" t="s">
        <v>337</v>
      </c>
      <c r="B23" s="451">
        <v>9.6761180000000415</v>
      </c>
      <c r="C23" s="452">
        <v>4.8181180000000001</v>
      </c>
      <c r="D23" s="453">
        <v>0</v>
      </c>
      <c r="E23" s="453">
        <v>6.5999999999999837E-2</v>
      </c>
      <c r="F23" s="453">
        <v>0</v>
      </c>
      <c r="G23" s="454">
        <v>4.7521180000000003</v>
      </c>
      <c r="H23" s="452">
        <v>-3.9440000000000035</v>
      </c>
      <c r="I23" s="455"/>
      <c r="J23" s="455"/>
      <c r="K23" s="455"/>
      <c r="L23" s="456"/>
      <c r="M23" s="452">
        <v>8.8020000000000458</v>
      </c>
    </row>
    <row r="24" spans="1:13" s="260" customFormat="1" ht="15.95" customHeight="1">
      <c r="A24" s="472" t="s">
        <v>338</v>
      </c>
      <c r="B24" s="451">
        <v>-0.85400000000001919</v>
      </c>
      <c r="C24" s="452">
        <v>-2.5649999999999999</v>
      </c>
      <c r="D24" s="453">
        <v>0</v>
      </c>
      <c r="E24" s="453">
        <v>-2.8029999999999999</v>
      </c>
      <c r="F24" s="453">
        <v>0</v>
      </c>
      <c r="G24" s="454">
        <v>0.23799999999999999</v>
      </c>
      <c r="H24" s="452">
        <v>4.0610000000000035</v>
      </c>
      <c r="I24" s="455"/>
      <c r="J24" s="455"/>
      <c r="K24" s="455"/>
      <c r="L24" s="456"/>
      <c r="M24" s="452">
        <v>-2.3500000000000227</v>
      </c>
    </row>
    <row r="25" spans="1:13" s="260" customFormat="1" ht="15.95" customHeight="1">
      <c r="A25" s="472" t="s">
        <v>339</v>
      </c>
      <c r="B25" s="451">
        <v>0.52199999999999958</v>
      </c>
      <c r="C25" s="452">
        <v>0.29699999999999999</v>
      </c>
      <c r="D25" s="453">
        <v>0</v>
      </c>
      <c r="E25" s="453">
        <v>0</v>
      </c>
      <c r="F25" s="453">
        <v>0</v>
      </c>
      <c r="G25" s="454">
        <v>0.29699999999999999</v>
      </c>
      <c r="H25" s="452">
        <v>0.22499999999999964</v>
      </c>
      <c r="I25" s="455"/>
      <c r="J25" s="455"/>
      <c r="K25" s="455"/>
      <c r="L25" s="456"/>
      <c r="M25" s="452">
        <v>0</v>
      </c>
    </row>
    <row r="26" spans="1:13" s="260" customFormat="1" ht="15.95" customHeight="1">
      <c r="A26" s="473" t="s">
        <v>340</v>
      </c>
      <c r="B26" s="458">
        <v>9.344118000000023</v>
      </c>
      <c r="C26" s="459">
        <v>2.5501180000000003</v>
      </c>
      <c r="D26" s="460">
        <v>0</v>
      </c>
      <c r="E26" s="460">
        <v>-2.7370000000000001</v>
      </c>
      <c r="F26" s="460">
        <v>0</v>
      </c>
      <c r="G26" s="461">
        <v>5.2871180000000004</v>
      </c>
      <c r="H26" s="459">
        <v>0.34199999999999964</v>
      </c>
      <c r="I26" s="462">
        <v>3.1539999999999999</v>
      </c>
      <c r="J26" s="462">
        <v>0</v>
      </c>
      <c r="K26" s="462">
        <v>-3.0320000000000005</v>
      </c>
      <c r="L26" s="463">
        <v>0.22</v>
      </c>
      <c r="M26" s="459">
        <v>6.4520000000000231</v>
      </c>
    </row>
    <row r="27" spans="1:13" s="258" customFormat="1" ht="15.95" customHeight="1">
      <c r="A27" s="464" t="s">
        <v>341</v>
      </c>
      <c r="B27" s="465">
        <v>18.367506524875637</v>
      </c>
      <c r="C27" s="466">
        <v>2.6215065248756098</v>
      </c>
      <c r="D27" s="467">
        <v>1E-3</v>
      </c>
      <c r="E27" s="467">
        <v>-2.726</v>
      </c>
      <c r="F27" s="467">
        <v>0.10400000000000001</v>
      </c>
      <c r="G27" s="468">
        <v>5.2425065248756102</v>
      </c>
      <c r="H27" s="466">
        <v>9.5460000000000029</v>
      </c>
      <c r="I27" s="469">
        <v>4.5919999999999987</v>
      </c>
      <c r="J27" s="469">
        <v>-0.12199999999999989</v>
      </c>
      <c r="K27" s="469">
        <v>-0.10900000000000043</v>
      </c>
      <c r="L27" s="470">
        <v>5.1850000000000032</v>
      </c>
      <c r="M27" s="466">
        <v>6.2000000000000233</v>
      </c>
    </row>
    <row r="28" spans="1:13" s="258" customFormat="1" ht="15.95" customHeight="1">
      <c r="A28" s="443" t="s">
        <v>342</v>
      </c>
      <c r="B28" s="444">
        <v>-167.21486599999992</v>
      </c>
      <c r="C28" s="445">
        <v>-29.243865999999997</v>
      </c>
      <c r="D28" s="446">
        <v>3.9220000000000002</v>
      </c>
      <c r="E28" s="446">
        <v>-5.0479999999999983</v>
      </c>
      <c r="F28" s="446">
        <v>-20.500999999999998</v>
      </c>
      <c r="G28" s="447">
        <v>-7.6168659999999999</v>
      </c>
      <c r="H28" s="445">
        <v>-196.58499999999995</v>
      </c>
      <c r="I28" s="448">
        <v>-4.4960000000000004</v>
      </c>
      <c r="J28" s="448">
        <v>-0.13600000000000001</v>
      </c>
      <c r="K28" s="448">
        <v>-243.05499999999995</v>
      </c>
      <c r="L28" s="449">
        <v>51.101999999999997</v>
      </c>
      <c r="M28" s="445">
        <v>58.614000000000033</v>
      </c>
    </row>
    <row r="29" spans="1:13" s="258" customFormat="1" ht="15.95" customHeight="1">
      <c r="A29" s="450" t="s">
        <v>343</v>
      </c>
      <c r="B29" s="451">
        <v>39.895179000000041</v>
      </c>
      <c r="C29" s="452">
        <v>44.465178999999992</v>
      </c>
      <c r="D29" s="453">
        <v>-2.44</v>
      </c>
      <c r="E29" s="453">
        <v>29.47699999999999</v>
      </c>
      <c r="F29" s="453">
        <v>3.0000000000000006E-2</v>
      </c>
      <c r="G29" s="454">
        <v>17.398178999999999</v>
      </c>
      <c r="H29" s="452">
        <v>147.92600000000004</v>
      </c>
      <c r="I29" s="455">
        <v>-1.0769999999999982</v>
      </c>
      <c r="J29" s="455">
        <v>10.5</v>
      </c>
      <c r="K29" s="455">
        <v>180.59000000000003</v>
      </c>
      <c r="L29" s="456">
        <v>-42.087000000000003</v>
      </c>
      <c r="M29" s="452">
        <v>-152.49599999999998</v>
      </c>
    </row>
    <row r="30" spans="1:13" s="258" customFormat="1" ht="15.95" customHeight="1">
      <c r="A30" s="457" t="s">
        <v>344</v>
      </c>
      <c r="B30" s="458">
        <v>-57.3248908501035</v>
      </c>
      <c r="C30" s="459">
        <v>-59.231890850103497</v>
      </c>
      <c r="D30" s="460">
        <v>2.4420000000000002</v>
      </c>
      <c r="E30" s="460">
        <v>-0.32399999999999807</v>
      </c>
      <c r="F30" s="460">
        <v>1.6389999999999993</v>
      </c>
      <c r="G30" s="461">
        <v>-62.988890850103502</v>
      </c>
      <c r="H30" s="459">
        <v>44.643000000000001</v>
      </c>
      <c r="I30" s="462">
        <v>-7.7910000000000039</v>
      </c>
      <c r="J30" s="462">
        <v>-4.3280000000000003</v>
      </c>
      <c r="K30" s="462">
        <v>5.2380000000000067</v>
      </c>
      <c r="L30" s="463">
        <v>51.524000000000001</v>
      </c>
      <c r="M30" s="459">
        <v>-42.736000000000004</v>
      </c>
    </row>
    <row r="31" spans="1:13" s="258" customFormat="1" ht="15.95" customHeight="1">
      <c r="A31" s="464" t="s">
        <v>345</v>
      </c>
      <c r="B31" s="465">
        <v>-184.64457785010336</v>
      </c>
      <c r="C31" s="466">
        <v>-44.010577850103502</v>
      </c>
      <c r="D31" s="467">
        <v>3.9240000000000004</v>
      </c>
      <c r="E31" s="467">
        <v>24.104999999999993</v>
      </c>
      <c r="F31" s="467">
        <v>-18.831999999999997</v>
      </c>
      <c r="G31" s="468">
        <v>-53.207577850103505</v>
      </c>
      <c r="H31" s="466">
        <v>-4.015999999999913</v>
      </c>
      <c r="I31" s="469">
        <v>-13.364000000000003</v>
      </c>
      <c r="J31" s="469">
        <v>6.0360000000000005</v>
      </c>
      <c r="K31" s="469">
        <v>-57.226999999999911</v>
      </c>
      <c r="L31" s="470">
        <v>60.538999999999994</v>
      </c>
      <c r="M31" s="466">
        <v>-136.61799999999994</v>
      </c>
    </row>
    <row r="32" spans="1:13" s="258" customFormat="1" ht="15.95" customHeight="1">
      <c r="A32" s="474" t="s">
        <v>4</v>
      </c>
      <c r="B32" s="475">
        <v>3210.8597291444403</v>
      </c>
      <c r="C32" s="476">
        <v>2253.1157291444406</v>
      </c>
      <c r="D32" s="477">
        <v>949.57600000000002</v>
      </c>
      <c r="E32" s="477">
        <v>534.39</v>
      </c>
      <c r="F32" s="477">
        <v>286.04399999999993</v>
      </c>
      <c r="G32" s="478">
        <v>483.10572914444032</v>
      </c>
      <c r="H32" s="476">
        <v>999.40899999999988</v>
      </c>
      <c r="I32" s="479">
        <v>488.18299999999988</v>
      </c>
      <c r="J32" s="479">
        <v>365.255</v>
      </c>
      <c r="K32" s="479">
        <v>94.463000000000051</v>
      </c>
      <c r="L32" s="480">
        <v>51.507999999999981</v>
      </c>
      <c r="M32" s="476">
        <v>-41.664999999999864</v>
      </c>
    </row>
    <row r="33" spans="1:14" s="260" customFormat="1" ht="15.95" customHeight="1">
      <c r="A33" s="481" t="s">
        <v>346</v>
      </c>
      <c r="B33" s="444">
        <v>2304.270728449424</v>
      </c>
      <c r="C33" s="445">
        <v>1560.473728449424</v>
      </c>
      <c r="D33" s="446">
        <v>583.67899999999997</v>
      </c>
      <c r="E33" s="446">
        <v>371.649</v>
      </c>
      <c r="F33" s="446">
        <v>174.24099999999999</v>
      </c>
      <c r="G33" s="447">
        <v>430.90472844942406</v>
      </c>
      <c r="H33" s="445">
        <v>567.08499999999992</v>
      </c>
      <c r="I33" s="448">
        <v>111.574</v>
      </c>
      <c r="J33" s="448">
        <v>178.24699999999999</v>
      </c>
      <c r="K33" s="448">
        <v>205.59399999999999</v>
      </c>
      <c r="L33" s="449">
        <v>71.67</v>
      </c>
      <c r="M33" s="445">
        <v>176.71199999999999</v>
      </c>
    </row>
    <row r="34" spans="1:14" s="260" customFormat="1" ht="15.95" customHeight="1">
      <c r="A34" s="482" t="s">
        <v>17</v>
      </c>
      <c r="B34" s="458">
        <v>35.406000000000006</v>
      </c>
      <c r="C34" s="459">
        <v>6.0789999999999997</v>
      </c>
      <c r="D34" s="460">
        <v>0.55300000000000005</v>
      </c>
      <c r="E34" s="460">
        <v>5.3449999999999998</v>
      </c>
      <c r="F34" s="460">
        <v>0</v>
      </c>
      <c r="G34" s="461">
        <v>0.18099999999999999</v>
      </c>
      <c r="H34" s="459">
        <v>22.061000000000003</v>
      </c>
      <c r="I34" s="462">
        <v>4.0410000000000004</v>
      </c>
      <c r="J34" s="462">
        <v>0.224</v>
      </c>
      <c r="K34" s="462">
        <v>0.69399999999999995</v>
      </c>
      <c r="L34" s="463">
        <v>17.102000000000004</v>
      </c>
      <c r="M34" s="459">
        <v>7.2660000000000009</v>
      </c>
    </row>
    <row r="35" spans="1:14" s="258" customFormat="1" ht="15.95" customHeight="1">
      <c r="A35" s="483" t="s">
        <v>5</v>
      </c>
      <c r="B35" s="475">
        <v>2339.676728449424</v>
      </c>
      <c r="C35" s="476">
        <v>1566.552728449424</v>
      </c>
      <c r="D35" s="477">
        <v>584.23199999999997</v>
      </c>
      <c r="E35" s="477">
        <v>376.99400000000003</v>
      </c>
      <c r="F35" s="477">
        <v>174.24099999999999</v>
      </c>
      <c r="G35" s="478">
        <v>431.08572844942404</v>
      </c>
      <c r="H35" s="476">
        <v>589.14599999999996</v>
      </c>
      <c r="I35" s="479">
        <v>115.61499999999999</v>
      </c>
      <c r="J35" s="479">
        <v>178.47099999999998</v>
      </c>
      <c r="K35" s="479">
        <v>206.28799999999998</v>
      </c>
      <c r="L35" s="480">
        <v>88.772000000000006</v>
      </c>
      <c r="M35" s="476">
        <v>183.97799999999998</v>
      </c>
    </row>
    <row r="36" spans="1:14" s="258" customFormat="1" ht="15.95" customHeight="1">
      <c r="A36" s="474" t="s">
        <v>347</v>
      </c>
      <c r="B36" s="475">
        <v>871.18300069501629</v>
      </c>
      <c r="C36" s="476">
        <v>686.56300069501663</v>
      </c>
      <c r="D36" s="477">
        <v>365.34400000000005</v>
      </c>
      <c r="E36" s="477">
        <v>157.39599999999996</v>
      </c>
      <c r="F36" s="477">
        <v>111.80299999999994</v>
      </c>
      <c r="G36" s="478">
        <v>52.020000695016279</v>
      </c>
      <c r="H36" s="476">
        <v>410.26299999999992</v>
      </c>
      <c r="I36" s="479">
        <v>372.56799999999987</v>
      </c>
      <c r="J36" s="479">
        <v>186.78400000000002</v>
      </c>
      <c r="K36" s="479">
        <v>-111.82499999999993</v>
      </c>
      <c r="L36" s="480">
        <v>-37.264000000000024</v>
      </c>
      <c r="M36" s="476">
        <v>-225.64299999999986</v>
      </c>
      <c r="N36" s="527"/>
    </row>
    <row r="37" spans="1:14" s="260" customFormat="1" ht="15.95" customHeight="1">
      <c r="A37" s="464" t="s">
        <v>348</v>
      </c>
      <c r="B37" s="465">
        <v>588.53317200000004</v>
      </c>
      <c r="C37" s="466">
        <v>313.76517200000001</v>
      </c>
      <c r="D37" s="467">
        <v>192.86099999999999</v>
      </c>
      <c r="E37" s="467">
        <v>41.666999999999973</v>
      </c>
      <c r="F37" s="467">
        <v>25.857000000000006</v>
      </c>
      <c r="G37" s="468">
        <v>53.380172000000002</v>
      </c>
      <c r="H37" s="466">
        <v>274.76900000000001</v>
      </c>
      <c r="I37" s="469">
        <v>218.72699999999998</v>
      </c>
      <c r="J37" s="469">
        <v>20.382999999999999</v>
      </c>
      <c r="K37" s="469">
        <v>1.0410000000000004</v>
      </c>
      <c r="L37" s="470">
        <v>34.618000000000002</v>
      </c>
      <c r="M37" s="466">
        <v>-1E-3</v>
      </c>
    </row>
    <row r="38" spans="1:14" s="258" customFormat="1" ht="15.95" customHeight="1">
      <c r="A38" s="484" t="s">
        <v>6</v>
      </c>
      <c r="B38" s="485">
        <v>282.64982869501625</v>
      </c>
      <c r="C38" s="476">
        <v>372.79782869501662</v>
      </c>
      <c r="D38" s="477">
        <v>172.48300000000006</v>
      </c>
      <c r="E38" s="477">
        <v>115.72899999999998</v>
      </c>
      <c r="F38" s="477">
        <v>85.945999999999941</v>
      </c>
      <c r="G38" s="478">
        <v>-1.360171304983723</v>
      </c>
      <c r="H38" s="486">
        <v>135.49399999999991</v>
      </c>
      <c r="I38" s="487">
        <v>153.84099999999989</v>
      </c>
      <c r="J38" s="487">
        <v>166.40100000000001</v>
      </c>
      <c r="K38" s="487">
        <v>-112.86599999999993</v>
      </c>
      <c r="L38" s="488">
        <v>-71.882000000000033</v>
      </c>
      <c r="M38" s="476">
        <v>-225.64199999999985</v>
      </c>
    </row>
    <row r="39" spans="1:14" s="258" customFormat="1" ht="15.95" customHeight="1">
      <c r="A39" s="489" t="s">
        <v>7</v>
      </c>
      <c r="B39" s="444">
        <v>136.52815907368822</v>
      </c>
      <c r="C39" s="445">
        <v>129.29115907368822</v>
      </c>
      <c r="D39" s="446">
        <v>40.966999999999999</v>
      </c>
      <c r="E39" s="446">
        <v>30.117999999999999</v>
      </c>
      <c r="F39" s="446">
        <v>35.04200000000003</v>
      </c>
      <c r="G39" s="447">
        <v>23.164159073688211</v>
      </c>
      <c r="H39" s="445">
        <v>48.210999999999991</v>
      </c>
      <c r="I39" s="448">
        <v>9.952</v>
      </c>
      <c r="J39" s="448">
        <v>26.838999999999999</v>
      </c>
      <c r="K39" s="448">
        <v>-44.225000000000001</v>
      </c>
      <c r="L39" s="449">
        <v>55.644999999999996</v>
      </c>
      <c r="M39" s="445">
        <v>-40.973999999999997</v>
      </c>
    </row>
    <row r="40" spans="1:14" s="258" customFormat="1" ht="15.95" customHeight="1">
      <c r="A40" s="438" t="s">
        <v>8</v>
      </c>
      <c r="B40" s="458">
        <v>20.108000000000004</v>
      </c>
      <c r="C40" s="459">
        <v>17.101000000000003</v>
      </c>
      <c r="D40" s="460">
        <v>0</v>
      </c>
      <c r="E40" s="460">
        <v>-3.3889999999999998</v>
      </c>
      <c r="F40" s="460">
        <v>0.26800000000000002</v>
      </c>
      <c r="G40" s="461">
        <v>20.222000000000001</v>
      </c>
      <c r="H40" s="459">
        <v>3.0069999999999997</v>
      </c>
      <c r="I40" s="462">
        <v>0.41899999999999998</v>
      </c>
      <c r="J40" s="462">
        <v>-0.35099999999999998</v>
      </c>
      <c r="K40" s="462">
        <v>1.9119999999999999</v>
      </c>
      <c r="L40" s="463">
        <v>1.0269999999999999</v>
      </c>
      <c r="M40" s="459">
        <v>0</v>
      </c>
    </row>
    <row r="41" spans="1:14" s="258" customFormat="1" ht="15.95" customHeight="1">
      <c r="A41" s="490" t="s">
        <v>9</v>
      </c>
      <c r="B41" s="485">
        <v>126.01366962132803</v>
      </c>
      <c r="C41" s="476">
        <v>226.4056696213284</v>
      </c>
      <c r="D41" s="477">
        <v>131.51600000000008</v>
      </c>
      <c r="E41" s="477">
        <v>88.999999999999986</v>
      </c>
      <c r="F41" s="477">
        <v>50.63599999999991</v>
      </c>
      <c r="G41" s="478">
        <v>-44.746330378671935</v>
      </c>
      <c r="H41" s="486">
        <v>84.275999999999925</v>
      </c>
      <c r="I41" s="487">
        <v>143.46999999999989</v>
      </c>
      <c r="J41" s="487">
        <v>139.91300000000001</v>
      </c>
      <c r="K41" s="487">
        <v>-70.55299999999994</v>
      </c>
      <c r="L41" s="488">
        <v>-128.55400000000003</v>
      </c>
      <c r="M41" s="476">
        <v>-184.66799999999986</v>
      </c>
    </row>
    <row r="42" spans="1:14" s="260" customFormat="1" ht="15.95" customHeight="1">
      <c r="A42" s="489" t="s">
        <v>10</v>
      </c>
      <c r="B42" s="491">
        <v>891.447</v>
      </c>
      <c r="C42" s="445">
        <v>891.447</v>
      </c>
      <c r="D42" s="446">
        <v>0</v>
      </c>
      <c r="E42" s="446">
        <v>0</v>
      </c>
      <c r="F42" s="446">
        <v>0</v>
      </c>
      <c r="G42" s="447">
        <v>891.447</v>
      </c>
      <c r="H42" s="492">
        <v>0</v>
      </c>
      <c r="I42" s="448">
        <v>0</v>
      </c>
      <c r="J42" s="448">
        <v>0</v>
      </c>
      <c r="K42" s="448">
        <v>0</v>
      </c>
      <c r="L42" s="449">
        <v>0</v>
      </c>
      <c r="M42" s="445">
        <v>0</v>
      </c>
    </row>
    <row r="43" spans="1:14" s="260" customFormat="1" ht="15.95" customHeight="1">
      <c r="A43" s="434" t="s">
        <v>11</v>
      </c>
      <c r="B43" s="493">
        <v>-54.800669621328254</v>
      </c>
      <c r="C43" s="452">
        <v>-54.800669621328254</v>
      </c>
      <c r="D43" s="453">
        <v>0</v>
      </c>
      <c r="E43" s="453">
        <v>0</v>
      </c>
      <c r="F43" s="453">
        <v>0</v>
      </c>
      <c r="G43" s="454">
        <v>-54.800669621328254</v>
      </c>
      <c r="H43" s="494">
        <v>0</v>
      </c>
      <c r="I43" s="455">
        <v>0</v>
      </c>
      <c r="J43" s="455">
        <v>0</v>
      </c>
      <c r="K43" s="455">
        <v>0</v>
      </c>
      <c r="L43" s="456">
        <v>0</v>
      </c>
      <c r="M43" s="452">
        <v>0</v>
      </c>
    </row>
    <row r="44" spans="1:14" s="260" customFormat="1" ht="15.95" customHeight="1">
      <c r="A44" s="438" t="s">
        <v>12</v>
      </c>
      <c r="B44" s="495">
        <v>-347.60599999999999</v>
      </c>
      <c r="C44" s="459">
        <v>-202.654</v>
      </c>
      <c r="D44" s="460">
        <v>-186.80500000000001</v>
      </c>
      <c r="E44" s="460">
        <v>-15.849</v>
      </c>
      <c r="F44" s="460">
        <v>0</v>
      </c>
      <c r="G44" s="461">
        <v>0</v>
      </c>
      <c r="H44" s="496">
        <v>-129.262</v>
      </c>
      <c r="I44" s="462">
        <v>0</v>
      </c>
      <c r="J44" s="462">
        <v>0</v>
      </c>
      <c r="K44" s="462">
        <v>0</v>
      </c>
      <c r="L44" s="463">
        <v>-129.262</v>
      </c>
      <c r="M44" s="459">
        <v>-15.69</v>
      </c>
    </row>
    <row r="45" spans="1:14" s="258" customFormat="1" ht="15.95" customHeight="1">
      <c r="A45" s="490" t="s">
        <v>13</v>
      </c>
      <c r="B45" s="485">
        <v>615.05399999999986</v>
      </c>
      <c r="C45" s="476">
        <v>860.39800000000014</v>
      </c>
      <c r="D45" s="477">
        <v>-55.28899999999993</v>
      </c>
      <c r="E45" s="477">
        <v>73.150999999999982</v>
      </c>
      <c r="F45" s="477">
        <v>50.63599999999991</v>
      </c>
      <c r="G45" s="478">
        <v>791.89999999999986</v>
      </c>
      <c r="H45" s="486">
        <v>-44.986000000000047</v>
      </c>
      <c r="I45" s="487">
        <v>143.46999999999989</v>
      </c>
      <c r="J45" s="487">
        <v>139.91300000000001</v>
      </c>
      <c r="K45" s="487">
        <v>-70.55299999999994</v>
      </c>
      <c r="L45" s="488">
        <v>-257.81600000000003</v>
      </c>
      <c r="M45" s="476">
        <v>-200.35799999999986</v>
      </c>
    </row>
    <row r="46" spans="1:14" s="260" customFormat="1" ht="15.95" customHeight="1">
      <c r="A46" s="497" t="s">
        <v>361</v>
      </c>
      <c r="B46" s="498"/>
      <c r="C46" s="499"/>
      <c r="D46" s="446"/>
      <c r="E46" s="446"/>
      <c r="F46" s="446"/>
      <c r="G46" s="500"/>
      <c r="H46" s="499"/>
      <c r="I46" s="448"/>
      <c r="J46" s="448"/>
      <c r="K46" s="448"/>
      <c r="L46" s="449"/>
      <c r="M46" s="499"/>
    </row>
    <row r="47" spans="1:14" s="260" customFormat="1" ht="15.95" customHeight="1">
      <c r="A47" s="501" t="s">
        <v>350</v>
      </c>
      <c r="B47" s="502">
        <v>1.34E-2</v>
      </c>
      <c r="C47" s="503"/>
      <c r="D47" s="504"/>
      <c r="E47" s="504"/>
      <c r="F47" s="505"/>
      <c r="G47" s="506"/>
      <c r="H47" s="503"/>
      <c r="I47" s="504"/>
      <c r="J47" s="504"/>
      <c r="K47" s="504"/>
      <c r="L47" s="506"/>
      <c r="M47" s="507"/>
    </row>
    <row r="48" spans="1:14" s="260" customFormat="1" ht="15.95" customHeight="1">
      <c r="A48" s="501" t="s">
        <v>351</v>
      </c>
      <c r="B48" s="508">
        <v>0.72867609482051399</v>
      </c>
      <c r="C48" s="503">
        <v>0.69528285129156675</v>
      </c>
      <c r="D48" s="504">
        <v>0.61525565094315771</v>
      </c>
      <c r="E48" s="504">
        <v>0.7054660453975562</v>
      </c>
      <c r="F48" s="504">
        <v>0.60914055180321924</v>
      </c>
      <c r="G48" s="506">
        <v>0.89232170608462569</v>
      </c>
      <c r="H48" s="503">
        <v>0.58949439118519043</v>
      </c>
      <c r="I48" s="504">
        <v>0.23682717341652623</v>
      </c>
      <c r="J48" s="504">
        <v>0.48862027898317606</v>
      </c>
      <c r="K48" s="504">
        <v>2.1837968305050639</v>
      </c>
      <c r="L48" s="506">
        <v>1.7234604333307455</v>
      </c>
      <c r="M48" s="503" t="s">
        <v>352</v>
      </c>
    </row>
    <row r="49" spans="1:16" s="260" customFormat="1" ht="15.95" customHeight="1">
      <c r="A49" s="501" t="s">
        <v>353</v>
      </c>
      <c r="B49" s="508">
        <v>1.3999999999999999E-2</v>
      </c>
      <c r="C49" s="503"/>
      <c r="D49" s="504"/>
      <c r="E49" s="504"/>
      <c r="F49" s="504"/>
      <c r="G49" s="506"/>
      <c r="H49" s="503"/>
      <c r="I49" s="504"/>
      <c r="J49" s="504"/>
      <c r="K49" s="504"/>
      <c r="L49" s="506"/>
      <c r="M49" s="507"/>
    </row>
    <row r="50" spans="1:16" s="260" customFormat="1" ht="15.95" customHeight="1">
      <c r="A50" s="501" t="s">
        <v>362</v>
      </c>
      <c r="B50" s="509">
        <v>2.1063625944113387E-2</v>
      </c>
      <c r="C50" s="510">
        <v>6.8421524675654585E-2</v>
      </c>
      <c r="D50" s="511">
        <v>0.10450690082290867</v>
      </c>
      <c r="E50" s="511">
        <v>0.16919944064634579</v>
      </c>
      <c r="F50" s="511">
        <v>9.1310069855010528E-2</v>
      </c>
      <c r="G50" s="512">
        <v>-1.9825427423924274E-2</v>
      </c>
      <c r="H50" s="510">
        <v>2.7596970514451594E-2</v>
      </c>
      <c r="I50" s="513">
        <v>0.13307281806031437</v>
      </c>
      <c r="J50" s="513">
        <v>0.13834148810953323</v>
      </c>
      <c r="K50" s="513">
        <v>-9.132910079767094E-2</v>
      </c>
      <c r="L50" s="514">
        <v>-0.39716476609709606</v>
      </c>
      <c r="M50" s="503"/>
    </row>
    <row r="51" spans="1:16" s="260" customFormat="1" ht="15.95" customHeight="1">
      <c r="A51" s="501" t="s">
        <v>355</v>
      </c>
      <c r="B51" s="451">
        <v>84.837811002544996</v>
      </c>
      <c r="C51" s="452">
        <v>88.163053158847148</v>
      </c>
      <c r="D51" s="453">
        <v>153.25363757722997</v>
      </c>
      <c r="E51" s="453">
        <v>82.349617378739694</v>
      </c>
      <c r="F51" s="453">
        <v>46.381511791627609</v>
      </c>
      <c r="G51" s="454">
        <v>43.152441250055602</v>
      </c>
      <c r="H51" s="452">
        <v>86.875932212290536</v>
      </c>
      <c r="I51" s="455">
        <v>202.2852217742732</v>
      </c>
      <c r="J51" s="455">
        <v>20.20474450163093</v>
      </c>
      <c r="K51" s="455">
        <v>1.3850846277061171</v>
      </c>
      <c r="L51" s="456">
        <v>107.81285431907963</v>
      </c>
      <c r="M51" s="452"/>
    </row>
    <row r="52" spans="1:16" s="260" customFormat="1" ht="15.95" customHeight="1">
      <c r="A52" s="501" t="s">
        <v>356</v>
      </c>
      <c r="B52" s="451">
        <v>275635.76507035515</v>
      </c>
      <c r="C52" s="452">
        <v>143312.94907035516</v>
      </c>
      <c r="D52" s="453">
        <v>50865.286999999997</v>
      </c>
      <c r="E52" s="453">
        <v>20118.523000000001</v>
      </c>
      <c r="F52" s="453">
        <v>22605.498</v>
      </c>
      <c r="G52" s="454">
        <v>49723.641070355166</v>
      </c>
      <c r="H52" s="452">
        <v>123725.432</v>
      </c>
      <c r="I52" s="455">
        <v>43700.718000000001</v>
      </c>
      <c r="J52" s="455">
        <v>38734.652999999998</v>
      </c>
      <c r="K52" s="455">
        <v>29596.684000000001</v>
      </c>
      <c r="L52" s="456">
        <v>11693.377</v>
      </c>
      <c r="M52" s="452">
        <v>8597.384</v>
      </c>
    </row>
    <row r="53" spans="1:16" s="260" customFormat="1" ht="15.95" customHeight="1">
      <c r="A53" s="515" t="s">
        <v>357</v>
      </c>
      <c r="B53" s="516">
        <v>65172.745666700001</v>
      </c>
      <c r="C53" s="517">
        <v>54153.667666699999</v>
      </c>
      <c r="D53" s="518">
        <v>12965.044</v>
      </c>
      <c r="E53" s="518">
        <v>9536.6080000000002</v>
      </c>
      <c r="F53" s="518">
        <v>3498.3670000000002</v>
      </c>
      <c r="G53" s="519">
        <v>28153.648666699999</v>
      </c>
      <c r="H53" s="517">
        <v>11019.078</v>
      </c>
      <c r="I53" s="518"/>
      <c r="J53" s="518"/>
      <c r="K53" s="518"/>
      <c r="L53" s="519"/>
      <c r="M53" s="517"/>
    </row>
    <row r="54" spans="1:16" ht="15" customHeight="1">
      <c r="A54" s="528" t="s">
        <v>363</v>
      </c>
      <c r="B54" s="521"/>
      <c r="C54" s="521"/>
      <c r="D54" s="522"/>
      <c r="E54" s="522"/>
      <c r="F54" s="521"/>
      <c r="G54" s="522"/>
      <c r="H54" s="521"/>
      <c r="I54" s="522"/>
      <c r="J54" s="522"/>
      <c r="K54" s="522"/>
      <c r="L54" s="522"/>
      <c r="M54" s="521"/>
      <c r="N54" s="523"/>
      <c r="O54" s="522"/>
      <c r="P54" s="523"/>
    </row>
    <row r="55" spans="1:16" ht="15" customHeight="1">
      <c r="A55" s="520" t="s">
        <v>364</v>
      </c>
      <c r="B55" s="521"/>
      <c r="C55" s="521"/>
      <c r="D55" s="522"/>
      <c r="E55" s="522"/>
      <c r="F55" s="521"/>
      <c r="G55" s="522"/>
      <c r="H55" s="521"/>
      <c r="I55" s="522"/>
      <c r="J55" s="522"/>
      <c r="K55" s="522"/>
      <c r="L55" s="522"/>
      <c r="M55" s="521"/>
      <c r="N55" s="523"/>
      <c r="O55" s="522"/>
      <c r="P55" s="523"/>
    </row>
    <row r="56" spans="1:16" ht="15" customHeight="1">
      <c r="A56" s="528" t="s">
        <v>365</v>
      </c>
      <c r="B56" s="521"/>
      <c r="C56" s="521"/>
      <c r="D56" s="522"/>
      <c r="E56" s="522"/>
      <c r="F56" s="521"/>
      <c r="G56" s="522"/>
      <c r="H56" s="521"/>
      <c r="I56" s="522"/>
      <c r="J56" s="522"/>
      <c r="K56" s="522"/>
      <c r="L56" s="522"/>
      <c r="M56" s="521"/>
      <c r="N56" s="523"/>
      <c r="O56" s="522"/>
      <c r="P56" s="523"/>
    </row>
  </sheetData>
  <pageMargins left="0.55118110236220497" right="0.35433070866141703" top="0.59055118110236204" bottom="0.98425196850393704" header="0.118110236220472" footer="0.511811023622047"/>
  <pageSetup paperSize="9" scale="54"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O56"/>
  <sheetViews>
    <sheetView showGridLines="0" showZeros="0" view="pageBreakPreview" zoomScale="70" zoomScaleNormal="55" zoomScaleSheetLayoutView="70" workbookViewId="0">
      <selection activeCell="A2" sqref="A2:N56"/>
    </sheetView>
  </sheetViews>
  <sheetFormatPr defaultRowHeight="12.75"/>
  <cols>
    <col min="1" max="1" width="50.7109375" style="524" customWidth="1"/>
    <col min="2" max="3" width="14.28515625" style="526" customWidth="1"/>
    <col min="4" max="6" width="14.28515625" style="524" customWidth="1"/>
    <col min="7" max="8" width="14.28515625" style="526" customWidth="1"/>
    <col min="9" max="9" width="14.28515625" style="524" customWidth="1"/>
    <col min="10" max="11" width="14.28515625" style="523" customWidth="1"/>
    <col min="12" max="12" width="14.28515625" style="524" customWidth="1"/>
    <col min="13" max="13" width="14.28515625" style="526" customWidth="1"/>
    <col min="14" max="14" width="1.7109375" style="524" customWidth="1"/>
    <col min="15" max="16384" width="9.140625" style="524"/>
  </cols>
  <sheetData>
    <row r="1" spans="1:14" s="248" customFormat="1" ht="50.1" customHeight="1">
      <c r="A1" s="247"/>
    </row>
    <row r="2" spans="1:14" s="250" customFormat="1" ht="39.950000000000003" customHeight="1">
      <c r="A2" s="249" t="s">
        <v>522</v>
      </c>
      <c r="C2" s="251"/>
      <c r="D2" s="251"/>
      <c r="H2" s="252"/>
      <c r="L2" s="419"/>
      <c r="M2" s="419" t="s">
        <v>274</v>
      </c>
    </row>
    <row r="3" spans="1:14" s="250" customFormat="1" ht="2.1" customHeight="1">
      <c r="A3" s="420"/>
      <c r="B3" s="421"/>
      <c r="C3" s="422"/>
      <c r="D3" s="422"/>
      <c r="E3" s="421"/>
      <c r="F3" s="421"/>
      <c r="G3" s="421"/>
      <c r="H3" s="423"/>
      <c r="I3" s="421"/>
      <c r="J3" s="421"/>
      <c r="K3" s="421"/>
      <c r="L3" s="421"/>
      <c r="M3" s="421"/>
    </row>
    <row r="4" spans="1:14" s="260" customFormat="1" ht="20.100000000000001" customHeight="1">
      <c r="A4" s="257"/>
      <c r="B4" s="257"/>
      <c r="C4" s="257"/>
      <c r="D4" s="257"/>
      <c r="E4" s="258"/>
      <c r="F4" s="258"/>
      <c r="G4" s="258"/>
      <c r="H4" s="258"/>
      <c r="I4" s="424"/>
      <c r="N4" s="259"/>
    </row>
    <row r="5" spans="1:14" s="260" customFormat="1" ht="20.100000000000001" customHeight="1">
      <c r="A5" s="425" t="s">
        <v>366</v>
      </c>
      <c r="B5" s="426"/>
      <c r="C5" s="426"/>
      <c r="D5" s="426"/>
      <c r="E5" s="427"/>
      <c r="F5" s="427"/>
      <c r="G5" s="427"/>
      <c r="H5" s="427"/>
      <c r="I5" s="428"/>
      <c r="J5" s="428"/>
      <c r="K5" s="428"/>
      <c r="L5" s="428"/>
      <c r="M5" s="428"/>
    </row>
    <row r="6" spans="1:14" s="260" customFormat="1" ht="15.95" customHeight="1">
      <c r="A6" s="429"/>
      <c r="B6" s="430"/>
      <c r="C6" s="431"/>
      <c r="D6" s="432"/>
      <c r="E6" s="432"/>
      <c r="F6" s="432"/>
      <c r="G6" s="433" t="s">
        <v>306</v>
      </c>
      <c r="H6" s="431"/>
      <c r="I6" s="432"/>
      <c r="J6" s="432" t="s">
        <v>307</v>
      </c>
      <c r="K6" s="432"/>
      <c r="L6" s="433" t="s">
        <v>308</v>
      </c>
      <c r="M6" s="431"/>
    </row>
    <row r="7" spans="1:14" s="260" customFormat="1" ht="15.95" customHeight="1">
      <c r="A7" s="429"/>
      <c r="B7" s="430" t="s">
        <v>1</v>
      </c>
      <c r="C7" s="431" t="s">
        <v>306</v>
      </c>
      <c r="D7" s="432" t="s">
        <v>306</v>
      </c>
      <c r="E7" s="432" t="s">
        <v>306</v>
      </c>
      <c r="F7" s="432" t="s">
        <v>306</v>
      </c>
      <c r="G7" s="435" t="s">
        <v>309</v>
      </c>
      <c r="H7" s="431" t="s">
        <v>310</v>
      </c>
      <c r="I7" s="436" t="s">
        <v>311</v>
      </c>
      <c r="J7" s="436" t="s">
        <v>312</v>
      </c>
      <c r="K7" s="436" t="s">
        <v>313</v>
      </c>
      <c r="L7" s="435" t="s">
        <v>314</v>
      </c>
      <c r="M7" s="437" t="s">
        <v>315</v>
      </c>
    </row>
    <row r="8" spans="1:14" s="260" customFormat="1" ht="15.95" customHeight="1">
      <c r="A8" s="438" t="s">
        <v>14</v>
      </c>
      <c r="B8" s="439" t="s">
        <v>260</v>
      </c>
      <c r="C8" s="440" t="s">
        <v>260</v>
      </c>
      <c r="D8" s="441" t="s">
        <v>316</v>
      </c>
      <c r="E8" s="441" t="s">
        <v>317</v>
      </c>
      <c r="F8" s="441" t="s">
        <v>318</v>
      </c>
      <c r="G8" s="442" t="s">
        <v>319</v>
      </c>
      <c r="H8" s="440" t="s">
        <v>260</v>
      </c>
      <c r="I8" s="441" t="s">
        <v>320</v>
      </c>
      <c r="J8" s="441" t="s">
        <v>321</v>
      </c>
      <c r="K8" s="441" t="s">
        <v>322</v>
      </c>
      <c r="L8" s="442" t="s">
        <v>323</v>
      </c>
      <c r="M8" s="440" t="s">
        <v>324</v>
      </c>
    </row>
    <row r="9" spans="1:14" s="260" customFormat="1" ht="15.95" customHeight="1">
      <c r="A9" s="443" t="s">
        <v>325</v>
      </c>
      <c r="B9" s="444">
        <v>2936.4389999999999</v>
      </c>
      <c r="C9" s="445">
        <v>2106.5980000000004</v>
      </c>
      <c r="D9" s="446">
        <v>882.7180000000003</v>
      </c>
      <c r="E9" s="446">
        <v>450.94799999999998</v>
      </c>
      <c r="F9" s="446">
        <v>352.51200000000006</v>
      </c>
      <c r="G9" s="447">
        <v>420.41999999999996</v>
      </c>
      <c r="H9" s="445">
        <v>746.23699999999974</v>
      </c>
      <c r="I9" s="448">
        <v>356.50299999999993</v>
      </c>
      <c r="J9" s="448">
        <v>219.87999999999994</v>
      </c>
      <c r="K9" s="448">
        <v>102.05899999999997</v>
      </c>
      <c r="L9" s="449">
        <v>67.794999999999959</v>
      </c>
      <c r="M9" s="445">
        <v>83.603999999999999</v>
      </c>
    </row>
    <row r="10" spans="1:14" s="260" customFormat="1" ht="15.95" customHeight="1">
      <c r="A10" s="450" t="s">
        <v>326</v>
      </c>
      <c r="B10" s="451">
        <v>0</v>
      </c>
      <c r="C10" s="452">
        <v>-52.593999999999994</v>
      </c>
      <c r="D10" s="453">
        <v>-0.22499999999999987</v>
      </c>
      <c r="E10" s="453">
        <v>-8.0000000000000002E-3</v>
      </c>
      <c r="F10" s="453">
        <v>-20.731999999999999</v>
      </c>
      <c r="G10" s="454">
        <v>-31.628999999999991</v>
      </c>
      <c r="H10" s="452">
        <v>-125.67000000000004</v>
      </c>
      <c r="I10" s="455">
        <v>-6.4000000000000001E-2</v>
      </c>
      <c r="J10" s="455">
        <v>0</v>
      </c>
      <c r="K10" s="455">
        <v>-0.14400000000000002</v>
      </c>
      <c r="L10" s="456">
        <v>-125.46200000000005</v>
      </c>
      <c r="M10" s="452">
        <v>178.26400000000001</v>
      </c>
    </row>
    <row r="11" spans="1:14" s="260" customFormat="1" ht="15.95" customHeight="1">
      <c r="A11" s="457" t="s">
        <v>327</v>
      </c>
      <c r="B11" s="458">
        <v>0</v>
      </c>
      <c r="C11" s="459">
        <v>73.469000000000008</v>
      </c>
      <c r="D11" s="460">
        <v>22.995000000000005</v>
      </c>
      <c r="E11" s="460">
        <v>10.811</v>
      </c>
      <c r="F11" s="460">
        <v>15.983000000000001</v>
      </c>
      <c r="G11" s="461">
        <v>23.680000000000007</v>
      </c>
      <c r="H11" s="459">
        <v>60.472999999999999</v>
      </c>
      <c r="I11" s="462">
        <v>20.809999999999995</v>
      </c>
      <c r="J11" s="462">
        <v>17.984999999999999</v>
      </c>
      <c r="K11" s="462">
        <v>12.560999999999996</v>
      </c>
      <c r="L11" s="463">
        <v>9.1170000000000009</v>
      </c>
      <c r="M11" s="459">
        <v>-133.94199999999992</v>
      </c>
    </row>
    <row r="12" spans="1:14" s="258" customFormat="1" ht="15.95" customHeight="1">
      <c r="A12" s="464" t="s">
        <v>328</v>
      </c>
      <c r="B12" s="465">
        <v>2936.4389999999999</v>
      </c>
      <c r="C12" s="466">
        <v>2127.4730000000004</v>
      </c>
      <c r="D12" s="467">
        <v>905.48800000000028</v>
      </c>
      <c r="E12" s="467">
        <v>461.75099999999998</v>
      </c>
      <c r="F12" s="467">
        <v>347.76300000000009</v>
      </c>
      <c r="G12" s="468">
        <v>412.47099999999995</v>
      </c>
      <c r="H12" s="466">
        <v>681.03999999999974</v>
      </c>
      <c r="I12" s="469">
        <v>377.24899999999991</v>
      </c>
      <c r="J12" s="469">
        <v>237.86499999999995</v>
      </c>
      <c r="K12" s="469">
        <v>114.47599999999996</v>
      </c>
      <c r="L12" s="470">
        <v>-48.550000000000082</v>
      </c>
      <c r="M12" s="466">
        <v>127.92600000000007</v>
      </c>
    </row>
    <row r="13" spans="1:14" s="258" customFormat="1" ht="15.95" customHeight="1">
      <c r="A13" s="443" t="s">
        <v>329</v>
      </c>
      <c r="B13" s="444">
        <v>156.67699999999999</v>
      </c>
      <c r="C13" s="445">
        <v>139.24299999999999</v>
      </c>
      <c r="D13" s="446">
        <v>77.667999999999978</v>
      </c>
      <c r="E13" s="446">
        <v>26.830000000000005</v>
      </c>
      <c r="F13" s="446">
        <v>0.7370000000000001</v>
      </c>
      <c r="G13" s="447">
        <v>34.008000000000003</v>
      </c>
      <c r="H13" s="445">
        <v>17.439999999999998</v>
      </c>
      <c r="I13" s="448"/>
      <c r="J13" s="448"/>
      <c r="K13" s="448"/>
      <c r="L13" s="449"/>
      <c r="M13" s="445">
        <v>-6.0000000000000036E-3</v>
      </c>
    </row>
    <row r="14" spans="1:14" s="258" customFormat="1" ht="15.95" customHeight="1">
      <c r="A14" s="450" t="s">
        <v>330</v>
      </c>
      <c r="B14" s="451">
        <v>101.24199999999999</v>
      </c>
      <c r="C14" s="452">
        <v>74.173000000000002</v>
      </c>
      <c r="D14" s="453">
        <v>16.788000000000004</v>
      </c>
      <c r="E14" s="453">
        <v>31.241</v>
      </c>
      <c r="F14" s="453">
        <v>20.491</v>
      </c>
      <c r="G14" s="454">
        <v>5.6529999999999987</v>
      </c>
      <c r="H14" s="452">
        <v>28.749000000000002</v>
      </c>
      <c r="I14" s="455"/>
      <c r="J14" s="455"/>
      <c r="K14" s="455"/>
      <c r="L14" s="456"/>
      <c r="M14" s="452">
        <v>-1.6799999999999997</v>
      </c>
    </row>
    <row r="15" spans="1:14" s="258" customFormat="1" ht="15.95" customHeight="1">
      <c r="A15" s="450" t="s">
        <v>331</v>
      </c>
      <c r="B15" s="451">
        <v>33.326999999999998</v>
      </c>
      <c r="C15" s="452">
        <v>30.813999999999997</v>
      </c>
      <c r="D15" s="453">
        <v>0.43700000000000006</v>
      </c>
      <c r="E15" s="453">
        <v>24.284999999999997</v>
      </c>
      <c r="F15" s="453">
        <v>-4.300000000000001E-2</v>
      </c>
      <c r="G15" s="454">
        <v>6.134999999999998</v>
      </c>
      <c r="H15" s="452">
        <v>2.5130000000000003</v>
      </c>
      <c r="I15" s="455"/>
      <c r="J15" s="455"/>
      <c r="K15" s="455"/>
      <c r="L15" s="456"/>
      <c r="M15" s="452">
        <v>0</v>
      </c>
    </row>
    <row r="16" spans="1:14" s="258" customFormat="1" ht="15.95" customHeight="1">
      <c r="A16" s="450" t="s">
        <v>332</v>
      </c>
      <c r="B16" s="451">
        <v>31.789000000000001</v>
      </c>
      <c r="C16" s="452">
        <v>28.629000000000001</v>
      </c>
      <c r="D16" s="453">
        <v>8.9960000000000022</v>
      </c>
      <c r="E16" s="453">
        <v>25.530999999999999</v>
      </c>
      <c r="F16" s="453">
        <v>0</v>
      </c>
      <c r="G16" s="454">
        <v>-5.8979999999999988</v>
      </c>
      <c r="H16" s="452">
        <v>3.1599999999999997</v>
      </c>
      <c r="I16" s="455"/>
      <c r="J16" s="455"/>
      <c r="K16" s="455"/>
      <c r="L16" s="456"/>
      <c r="M16" s="452">
        <v>0</v>
      </c>
    </row>
    <row r="17" spans="1:15" s="258" customFormat="1" ht="15.95" customHeight="1">
      <c r="A17" s="450" t="s">
        <v>333</v>
      </c>
      <c r="B17" s="451">
        <v>60.876000000000005</v>
      </c>
      <c r="C17" s="452">
        <v>13.965999999999999</v>
      </c>
      <c r="D17" s="453">
        <v>1.4970000000000001</v>
      </c>
      <c r="E17" s="453">
        <v>1.8360000000000001</v>
      </c>
      <c r="F17" s="453">
        <v>5.5220000000000002</v>
      </c>
      <c r="G17" s="454">
        <v>5.1109999999999989</v>
      </c>
      <c r="H17" s="452">
        <v>46.912000000000006</v>
      </c>
      <c r="I17" s="455"/>
      <c r="J17" s="455"/>
      <c r="K17" s="455"/>
      <c r="L17" s="456"/>
      <c r="M17" s="452">
        <v>-2E-3</v>
      </c>
    </row>
    <row r="18" spans="1:15" s="258" customFormat="1" ht="15.95" customHeight="1">
      <c r="A18" s="457" t="s">
        <v>2</v>
      </c>
      <c r="B18" s="458">
        <v>162.44900000000001</v>
      </c>
      <c r="C18" s="459">
        <v>31.007000000000012</v>
      </c>
      <c r="D18" s="460">
        <v>12.593000000000004</v>
      </c>
      <c r="E18" s="460">
        <v>-29.301999999999978</v>
      </c>
      <c r="F18" s="460">
        <v>0.63099999999999312</v>
      </c>
      <c r="G18" s="461">
        <v>47.084999999999994</v>
      </c>
      <c r="H18" s="459">
        <v>131.655</v>
      </c>
      <c r="I18" s="462"/>
      <c r="J18" s="462"/>
      <c r="K18" s="462"/>
      <c r="L18" s="463"/>
      <c r="M18" s="459">
        <v>-0.21300000000000008</v>
      </c>
    </row>
    <row r="19" spans="1:15" s="258" customFormat="1" ht="15.95" customHeight="1">
      <c r="A19" s="464" t="s">
        <v>3</v>
      </c>
      <c r="B19" s="465">
        <v>546.3599999999999</v>
      </c>
      <c r="C19" s="466">
        <v>317.83199999999999</v>
      </c>
      <c r="D19" s="467">
        <v>117.97899999999998</v>
      </c>
      <c r="E19" s="467">
        <v>80.421000000000021</v>
      </c>
      <c r="F19" s="467">
        <v>27.337999999999994</v>
      </c>
      <c r="G19" s="468">
        <v>92.093999999999994</v>
      </c>
      <c r="H19" s="466">
        <v>230.429</v>
      </c>
      <c r="I19" s="469">
        <v>110.54799999999997</v>
      </c>
      <c r="J19" s="469">
        <v>95.380000000000024</v>
      </c>
      <c r="K19" s="469">
        <v>20.417999999999999</v>
      </c>
      <c r="L19" s="470">
        <v>4.0830000000000002</v>
      </c>
      <c r="M19" s="466">
        <v>-1.9009999999999998</v>
      </c>
    </row>
    <row r="20" spans="1:15" s="258" customFormat="1" ht="15.95" customHeight="1">
      <c r="A20" s="471" t="s">
        <v>334</v>
      </c>
      <c r="B20" s="444">
        <v>6.2389999999999999</v>
      </c>
      <c r="C20" s="445">
        <v>0.66099999999999981</v>
      </c>
      <c r="D20" s="446">
        <v>0</v>
      </c>
      <c r="E20" s="446">
        <v>0</v>
      </c>
      <c r="F20" s="446">
        <v>9.5000000000000001E-2</v>
      </c>
      <c r="G20" s="447">
        <v>0.56599999999999984</v>
      </c>
      <c r="H20" s="445">
        <v>5.6539999999999999</v>
      </c>
      <c r="I20" s="448"/>
      <c r="J20" s="448"/>
      <c r="K20" s="448"/>
      <c r="L20" s="449"/>
      <c r="M20" s="445">
        <v>-7.6000000000000012E-2</v>
      </c>
    </row>
    <row r="21" spans="1:15" s="258" customFormat="1" ht="15.95" customHeight="1">
      <c r="A21" s="472" t="s">
        <v>335</v>
      </c>
      <c r="B21" s="451">
        <v>63.082999999999991</v>
      </c>
      <c r="C21" s="452">
        <v>52.335999999999999</v>
      </c>
      <c r="D21" s="453">
        <v>-8.9999999999999993E-3</v>
      </c>
      <c r="E21" s="453">
        <v>1.0000000000000009E-3</v>
      </c>
      <c r="F21" s="453">
        <v>7.9999999999999932E-3</v>
      </c>
      <c r="G21" s="454">
        <v>52.335999999999999</v>
      </c>
      <c r="H21" s="452">
        <v>10.614999999999998</v>
      </c>
      <c r="I21" s="455"/>
      <c r="J21" s="455"/>
      <c r="K21" s="455"/>
      <c r="L21" s="456"/>
      <c r="M21" s="452">
        <v>0.13200000000000001</v>
      </c>
    </row>
    <row r="22" spans="1:15" s="260" customFormat="1" ht="15.95" customHeight="1">
      <c r="A22" s="450" t="s">
        <v>336</v>
      </c>
      <c r="B22" s="451">
        <v>69.321999999999989</v>
      </c>
      <c r="C22" s="452">
        <v>52.997</v>
      </c>
      <c r="D22" s="453">
        <v>-8.9999999999999993E-3</v>
      </c>
      <c r="E22" s="453">
        <v>1.0000000000000009E-3</v>
      </c>
      <c r="F22" s="453">
        <v>0.10299999999999999</v>
      </c>
      <c r="G22" s="454">
        <v>52.902000000000001</v>
      </c>
      <c r="H22" s="452">
        <v>16.268999999999998</v>
      </c>
      <c r="I22" s="455">
        <v>10.225</v>
      </c>
      <c r="J22" s="455">
        <v>0.10799999999999998</v>
      </c>
      <c r="K22" s="455">
        <v>1.2E-2</v>
      </c>
      <c r="L22" s="456">
        <v>5.9239999999999995</v>
      </c>
      <c r="M22" s="452">
        <v>5.5999999999999994E-2</v>
      </c>
    </row>
    <row r="23" spans="1:15" s="260" customFormat="1" ht="15.95" customHeight="1">
      <c r="A23" s="472" t="s">
        <v>337</v>
      </c>
      <c r="B23" s="451">
        <v>4.1130000000000031</v>
      </c>
      <c r="C23" s="452">
        <v>3.4400000000000026</v>
      </c>
      <c r="D23" s="453">
        <v>0</v>
      </c>
      <c r="E23" s="453">
        <v>-1.0000000000000078E-3</v>
      </c>
      <c r="F23" s="453">
        <v>0</v>
      </c>
      <c r="G23" s="454">
        <v>3.4410000000000025</v>
      </c>
      <c r="H23" s="452">
        <v>1.3550000000000002</v>
      </c>
      <c r="I23" s="455"/>
      <c r="J23" s="455"/>
      <c r="K23" s="455"/>
      <c r="L23" s="456"/>
      <c r="M23" s="452">
        <v>-0.68199999999999983</v>
      </c>
    </row>
    <row r="24" spans="1:15" s="260" customFormat="1" ht="15.95" customHeight="1">
      <c r="A24" s="472" t="s">
        <v>338</v>
      </c>
      <c r="B24" s="451">
        <v>4.9909999999999997</v>
      </c>
      <c r="C24" s="452">
        <v>3.9000000000000007E-2</v>
      </c>
      <c r="D24" s="453">
        <v>0</v>
      </c>
      <c r="E24" s="453">
        <v>-5.099999999999999E-2</v>
      </c>
      <c r="F24" s="453">
        <v>0</v>
      </c>
      <c r="G24" s="454">
        <v>0.09</v>
      </c>
      <c r="H24" s="452">
        <v>4.952</v>
      </c>
      <c r="I24" s="455"/>
      <c r="J24" s="455"/>
      <c r="K24" s="455"/>
      <c r="L24" s="456"/>
      <c r="M24" s="452">
        <v>0</v>
      </c>
    </row>
    <row r="25" spans="1:15" s="260" customFormat="1" ht="15.95" customHeight="1">
      <c r="A25" s="472" t="s">
        <v>339</v>
      </c>
      <c r="B25" s="451">
        <v>-5.2999999999999999E-2</v>
      </c>
      <c r="C25" s="452">
        <v>-0.06</v>
      </c>
      <c r="D25" s="453">
        <v>0</v>
      </c>
      <c r="E25" s="453">
        <v>0</v>
      </c>
      <c r="F25" s="453">
        <v>-0.06</v>
      </c>
      <c r="G25" s="454">
        <v>0</v>
      </c>
      <c r="H25" s="452">
        <v>7.0000000000000001E-3</v>
      </c>
      <c r="I25" s="455"/>
      <c r="J25" s="455"/>
      <c r="K25" s="455"/>
      <c r="L25" s="456"/>
      <c r="M25" s="452">
        <v>0</v>
      </c>
    </row>
    <row r="26" spans="1:15" s="260" customFormat="1" ht="15.95" customHeight="1">
      <c r="A26" s="473" t="s">
        <v>340</v>
      </c>
      <c r="B26" s="458">
        <v>9.0510000000000019</v>
      </c>
      <c r="C26" s="459">
        <v>3.4190000000000027</v>
      </c>
      <c r="D26" s="460">
        <v>0</v>
      </c>
      <c r="E26" s="460">
        <v>-5.1999999999999998E-2</v>
      </c>
      <c r="F26" s="460">
        <v>-0.06</v>
      </c>
      <c r="G26" s="461">
        <v>3.5310000000000024</v>
      </c>
      <c r="H26" s="459">
        <v>6.3140000000000001</v>
      </c>
      <c r="I26" s="462">
        <v>5.4320000000000004</v>
      </c>
      <c r="J26" s="462">
        <v>0</v>
      </c>
      <c r="K26" s="462">
        <v>5.5999999999999994E-2</v>
      </c>
      <c r="L26" s="463">
        <v>0.82599999999999996</v>
      </c>
      <c r="M26" s="459">
        <v>-0.68199999999999983</v>
      </c>
    </row>
    <row r="27" spans="1:15" s="258" customFormat="1" ht="15.95" customHeight="1">
      <c r="A27" s="464" t="s">
        <v>341</v>
      </c>
      <c r="B27" s="465">
        <v>78.37299999999999</v>
      </c>
      <c r="C27" s="466">
        <v>56.416000000000004</v>
      </c>
      <c r="D27" s="467">
        <v>-8.9999999999999993E-3</v>
      </c>
      <c r="E27" s="467">
        <v>-5.0999999999999997E-2</v>
      </c>
      <c r="F27" s="467">
        <v>4.2999999999999997E-2</v>
      </c>
      <c r="G27" s="468">
        <v>56.433000000000007</v>
      </c>
      <c r="H27" s="466">
        <v>22.582999999999998</v>
      </c>
      <c r="I27" s="469">
        <v>15.657</v>
      </c>
      <c r="J27" s="469">
        <v>0.10799999999999998</v>
      </c>
      <c r="K27" s="469">
        <v>6.7999999999999991E-2</v>
      </c>
      <c r="L27" s="470">
        <v>6.7499999999999991</v>
      </c>
      <c r="M27" s="466">
        <v>-0.62599999999999989</v>
      </c>
    </row>
    <row r="28" spans="1:15" s="258" customFormat="1" ht="15.95" customHeight="1">
      <c r="A28" s="443" t="s">
        <v>342</v>
      </c>
      <c r="B28" s="444">
        <v>-76.938999999999993</v>
      </c>
      <c r="C28" s="445">
        <v>3.6809999999999974</v>
      </c>
      <c r="D28" s="446">
        <v>1.6479999999999997</v>
      </c>
      <c r="E28" s="446">
        <v>-0.42600000000000016</v>
      </c>
      <c r="F28" s="446">
        <v>-13.706000000000001</v>
      </c>
      <c r="G28" s="447">
        <v>16.164999999999999</v>
      </c>
      <c r="H28" s="445">
        <v>38.377999999999993</v>
      </c>
      <c r="I28" s="448">
        <v>-6.4690000000000003</v>
      </c>
      <c r="J28" s="448">
        <v>8.9999999999999993E-3</v>
      </c>
      <c r="K28" s="448">
        <v>-40.75200000000001</v>
      </c>
      <c r="L28" s="449">
        <v>85.59</v>
      </c>
      <c r="M28" s="445">
        <v>-118.99799999999999</v>
      </c>
    </row>
    <row r="29" spans="1:15" s="258" customFormat="1" ht="15.95" customHeight="1">
      <c r="A29" s="450" t="s">
        <v>343</v>
      </c>
      <c r="B29" s="451">
        <v>311.88200000000006</v>
      </c>
      <c r="C29" s="452">
        <v>52.939</v>
      </c>
      <c r="D29" s="453">
        <v>9.5350000000000001</v>
      </c>
      <c r="E29" s="453">
        <v>28.786000000000001</v>
      </c>
      <c r="F29" s="453">
        <v>2.3000000000000007E-2</v>
      </c>
      <c r="G29" s="454">
        <v>14.594999999999999</v>
      </c>
      <c r="H29" s="452">
        <v>238.92300000000003</v>
      </c>
      <c r="I29" s="455">
        <v>-11.728000000000002</v>
      </c>
      <c r="J29" s="455">
        <v>9.9029999999999987</v>
      </c>
      <c r="K29" s="455">
        <v>217.29500000000002</v>
      </c>
      <c r="L29" s="456">
        <v>23.453000000000003</v>
      </c>
      <c r="M29" s="452">
        <v>20.020000000000014</v>
      </c>
    </row>
    <row r="30" spans="1:15" s="258" customFormat="1" ht="15.95" customHeight="1">
      <c r="A30" s="457" t="s">
        <v>344</v>
      </c>
      <c r="B30" s="458">
        <v>-21.728999999999992</v>
      </c>
      <c r="C30" s="459">
        <v>17.888000000000005</v>
      </c>
      <c r="D30" s="460">
        <v>6.3630000000000031</v>
      </c>
      <c r="E30" s="460">
        <v>2.5619999999999994</v>
      </c>
      <c r="F30" s="460">
        <v>-0.47899999999999965</v>
      </c>
      <c r="G30" s="461">
        <v>9.4420000000000002</v>
      </c>
      <c r="H30" s="459">
        <v>-49.093999999999994</v>
      </c>
      <c r="I30" s="462">
        <v>9.7840000000000007</v>
      </c>
      <c r="J30" s="462">
        <v>-3.6949999999999994</v>
      </c>
      <c r="K30" s="462">
        <v>-9.0039999999999978</v>
      </c>
      <c r="L30" s="463">
        <v>-46.178999999999995</v>
      </c>
      <c r="M30" s="459">
        <v>9.4769999999999985</v>
      </c>
    </row>
    <row r="31" spans="1:15" s="258" customFormat="1" ht="15.95" customHeight="1">
      <c r="A31" s="464" t="s">
        <v>345</v>
      </c>
      <c r="B31" s="465">
        <v>213.21400000000008</v>
      </c>
      <c r="C31" s="466">
        <v>74.50800000000001</v>
      </c>
      <c r="D31" s="467">
        <v>17.546000000000003</v>
      </c>
      <c r="E31" s="467">
        <v>30.921999999999997</v>
      </c>
      <c r="F31" s="467">
        <v>-14.162000000000001</v>
      </c>
      <c r="G31" s="468">
        <v>40.201999999999998</v>
      </c>
      <c r="H31" s="466">
        <v>228.20700000000002</v>
      </c>
      <c r="I31" s="469">
        <v>-8.413000000000002</v>
      </c>
      <c r="J31" s="469">
        <v>6.2169999999999996</v>
      </c>
      <c r="K31" s="469">
        <v>167.53900000000002</v>
      </c>
      <c r="L31" s="470">
        <v>62.864000000000011</v>
      </c>
      <c r="M31" s="466">
        <v>-89.500999999999976</v>
      </c>
    </row>
    <row r="32" spans="1:15" s="258" customFormat="1" ht="15.95" customHeight="1">
      <c r="A32" s="474" t="s">
        <v>4</v>
      </c>
      <c r="B32" s="475">
        <v>3774.386</v>
      </c>
      <c r="C32" s="476">
        <v>2576.2290000000003</v>
      </c>
      <c r="D32" s="477">
        <v>1041.0040000000004</v>
      </c>
      <c r="E32" s="477">
        <v>573.04300000000001</v>
      </c>
      <c r="F32" s="477">
        <v>360.98200000000014</v>
      </c>
      <c r="G32" s="478">
        <v>601.19999999999993</v>
      </c>
      <c r="H32" s="476">
        <v>1162.2589999999998</v>
      </c>
      <c r="I32" s="479">
        <v>495.04099999999988</v>
      </c>
      <c r="J32" s="479">
        <v>339.57</v>
      </c>
      <c r="K32" s="479">
        <v>302.50099999999998</v>
      </c>
      <c r="L32" s="480">
        <v>25.146999999999927</v>
      </c>
      <c r="M32" s="476">
        <v>35.898000000000096</v>
      </c>
      <c r="O32" s="529"/>
    </row>
    <row r="33" spans="1:14" s="260" customFormat="1" ht="15.95" customHeight="1">
      <c r="A33" s="481" t="s">
        <v>346</v>
      </c>
      <c r="B33" s="444">
        <v>2081.0529999999994</v>
      </c>
      <c r="C33" s="445">
        <v>1493.2199999999998</v>
      </c>
      <c r="D33" s="446">
        <v>546.24399999999991</v>
      </c>
      <c r="E33" s="446">
        <v>369.25599999999986</v>
      </c>
      <c r="F33" s="446">
        <v>181.12199999999996</v>
      </c>
      <c r="G33" s="447">
        <v>396.59799999999996</v>
      </c>
      <c r="H33" s="445">
        <v>556.66599999999994</v>
      </c>
      <c r="I33" s="448">
        <v>111.37099999999998</v>
      </c>
      <c r="J33" s="448">
        <v>185.92500000000001</v>
      </c>
      <c r="K33" s="448">
        <v>199.29199999999997</v>
      </c>
      <c r="L33" s="449">
        <v>60.077999999999975</v>
      </c>
      <c r="M33" s="445">
        <v>31.166999999999998</v>
      </c>
    </row>
    <row r="34" spans="1:14" s="260" customFormat="1" ht="15.95" customHeight="1">
      <c r="A34" s="482" t="s">
        <v>17</v>
      </c>
      <c r="B34" s="458">
        <v>38.714999999999996</v>
      </c>
      <c r="C34" s="459">
        <v>13.818000000000001</v>
      </c>
      <c r="D34" s="460">
        <v>9.9660000000000011</v>
      </c>
      <c r="E34" s="460">
        <v>3.6180000000000003</v>
      </c>
      <c r="F34" s="460">
        <v>0</v>
      </c>
      <c r="G34" s="461">
        <v>0.23400000000000001</v>
      </c>
      <c r="H34" s="459">
        <v>18.313000000000002</v>
      </c>
      <c r="I34" s="462">
        <v>0</v>
      </c>
      <c r="J34" s="462">
        <v>0</v>
      </c>
      <c r="K34" s="462">
        <v>0</v>
      </c>
      <c r="L34" s="463">
        <v>18.313000000000002</v>
      </c>
      <c r="M34" s="459">
        <v>6.5839999999999979</v>
      </c>
      <c r="N34" s="248"/>
    </row>
    <row r="35" spans="1:14" s="258" customFormat="1" ht="15.95" customHeight="1">
      <c r="A35" s="483" t="s">
        <v>5</v>
      </c>
      <c r="B35" s="475">
        <v>2119.7679999999996</v>
      </c>
      <c r="C35" s="476">
        <v>1507.0379999999998</v>
      </c>
      <c r="D35" s="477">
        <v>556.20999999999992</v>
      </c>
      <c r="E35" s="477">
        <v>372.87399999999985</v>
      </c>
      <c r="F35" s="477">
        <v>181.12199999999996</v>
      </c>
      <c r="G35" s="478">
        <v>396.83199999999994</v>
      </c>
      <c r="H35" s="476">
        <v>574.97899999999993</v>
      </c>
      <c r="I35" s="479">
        <v>111.37099999999998</v>
      </c>
      <c r="J35" s="479">
        <v>185.92500000000001</v>
      </c>
      <c r="K35" s="479">
        <v>199.29199999999997</v>
      </c>
      <c r="L35" s="480">
        <v>78.390999999999977</v>
      </c>
      <c r="M35" s="476">
        <v>37.750999999999998</v>
      </c>
      <c r="N35" s="257"/>
    </row>
    <row r="36" spans="1:14" s="258" customFormat="1" ht="15.95" customHeight="1">
      <c r="A36" s="474" t="s">
        <v>347</v>
      </c>
      <c r="B36" s="475">
        <v>1654.6180000000004</v>
      </c>
      <c r="C36" s="476">
        <v>1069.1910000000005</v>
      </c>
      <c r="D36" s="477">
        <v>484.79400000000044</v>
      </c>
      <c r="E36" s="477">
        <v>200.16900000000015</v>
      </c>
      <c r="F36" s="477">
        <v>179.86000000000018</v>
      </c>
      <c r="G36" s="478">
        <v>204.36799999999999</v>
      </c>
      <c r="H36" s="476">
        <v>587.27999999999986</v>
      </c>
      <c r="I36" s="479">
        <v>383.6699999999999</v>
      </c>
      <c r="J36" s="479">
        <v>153.64499999999998</v>
      </c>
      <c r="K36" s="479">
        <v>103.209</v>
      </c>
      <c r="L36" s="480">
        <v>-53.24400000000005</v>
      </c>
      <c r="M36" s="476">
        <v>-1.8529999999999021</v>
      </c>
      <c r="N36" s="257"/>
    </row>
    <row r="37" spans="1:14" s="260" customFormat="1" ht="15.95" customHeight="1">
      <c r="A37" s="464" t="s">
        <v>348</v>
      </c>
      <c r="B37" s="465">
        <v>551.56100000000015</v>
      </c>
      <c r="C37" s="466">
        <v>324.41700000000009</v>
      </c>
      <c r="D37" s="467">
        <v>210.32800000000009</v>
      </c>
      <c r="E37" s="467">
        <v>31.86</v>
      </c>
      <c r="F37" s="467">
        <v>15.063000000000002</v>
      </c>
      <c r="G37" s="468">
        <v>67.165999999999997</v>
      </c>
      <c r="H37" s="466">
        <v>227.14499999999998</v>
      </c>
      <c r="I37" s="469">
        <v>180.90999999999997</v>
      </c>
      <c r="J37" s="469">
        <v>12.653999999999996</v>
      </c>
      <c r="K37" s="469">
        <v>0.36799999999999999</v>
      </c>
      <c r="L37" s="470">
        <v>33.213000000000008</v>
      </c>
      <c r="M37" s="466">
        <v>-1E-3</v>
      </c>
      <c r="N37" s="248"/>
    </row>
    <row r="38" spans="1:14" s="258" customFormat="1" ht="15.95" customHeight="1">
      <c r="A38" s="484" t="s">
        <v>6</v>
      </c>
      <c r="B38" s="485">
        <v>1103.0570000000002</v>
      </c>
      <c r="C38" s="476">
        <v>744.77400000000034</v>
      </c>
      <c r="D38" s="477">
        <v>274.46600000000035</v>
      </c>
      <c r="E38" s="477">
        <v>168.30900000000014</v>
      </c>
      <c r="F38" s="477">
        <v>164.7970000000002</v>
      </c>
      <c r="G38" s="478">
        <v>137.202</v>
      </c>
      <c r="H38" s="486">
        <v>360.13499999999988</v>
      </c>
      <c r="I38" s="487">
        <v>202.75999999999993</v>
      </c>
      <c r="J38" s="487">
        <v>140.99099999999999</v>
      </c>
      <c r="K38" s="487">
        <v>102.84100000000001</v>
      </c>
      <c r="L38" s="488">
        <v>-86.45700000000005</v>
      </c>
      <c r="M38" s="476">
        <v>-1.8519999999999022</v>
      </c>
      <c r="N38" s="257"/>
    </row>
    <row r="39" spans="1:14" s="258" customFormat="1" ht="15.95" customHeight="1">
      <c r="A39" s="489" t="s">
        <v>7</v>
      </c>
      <c r="B39" s="444">
        <v>264.57400000000007</v>
      </c>
      <c r="C39" s="445">
        <v>197.72100000000003</v>
      </c>
      <c r="D39" s="446">
        <v>70.418000000000006</v>
      </c>
      <c r="E39" s="446">
        <v>39.508999999999986</v>
      </c>
      <c r="F39" s="446">
        <v>46.427000000000021</v>
      </c>
      <c r="G39" s="447">
        <v>41.367000000000019</v>
      </c>
      <c r="H39" s="445">
        <v>57.744000000000028</v>
      </c>
      <c r="I39" s="448">
        <v>24.087999999999994</v>
      </c>
      <c r="J39" s="448">
        <v>29.779000000000011</v>
      </c>
      <c r="K39" s="448">
        <v>19.791000000000025</v>
      </c>
      <c r="L39" s="449">
        <v>-15.914000000000003</v>
      </c>
      <c r="M39" s="445">
        <v>9.1090000000000035</v>
      </c>
      <c r="N39" s="257"/>
    </row>
    <row r="40" spans="1:14" s="258" customFormat="1" ht="15.95" customHeight="1">
      <c r="A40" s="438" t="s">
        <v>8</v>
      </c>
      <c r="B40" s="458">
        <v>18.392000000000003</v>
      </c>
      <c r="C40" s="459">
        <v>12.056000000000001</v>
      </c>
      <c r="D40" s="460">
        <v>0</v>
      </c>
      <c r="E40" s="460">
        <v>-0.72899999999999998</v>
      </c>
      <c r="F40" s="460">
        <v>0.378</v>
      </c>
      <c r="G40" s="461">
        <v>12.407</v>
      </c>
      <c r="H40" s="459">
        <v>6.3360000000000003</v>
      </c>
      <c r="I40" s="462">
        <v>1.1950000000000001</v>
      </c>
      <c r="J40" s="462">
        <v>1.579</v>
      </c>
      <c r="K40" s="462">
        <v>1.1639999999999999</v>
      </c>
      <c r="L40" s="463">
        <v>2.3980000000000001</v>
      </c>
      <c r="M40" s="459">
        <v>0</v>
      </c>
    </row>
    <row r="41" spans="1:14" s="258" customFormat="1" ht="15.95" customHeight="1">
      <c r="A41" s="490" t="s">
        <v>9</v>
      </c>
      <c r="B41" s="485">
        <v>820.09100000000012</v>
      </c>
      <c r="C41" s="476">
        <v>534.9970000000003</v>
      </c>
      <c r="D41" s="477">
        <v>204.04800000000034</v>
      </c>
      <c r="E41" s="477">
        <v>129.52900000000017</v>
      </c>
      <c r="F41" s="477">
        <v>117.99200000000017</v>
      </c>
      <c r="G41" s="478">
        <v>83.427999999999983</v>
      </c>
      <c r="H41" s="486">
        <v>296.05499999999984</v>
      </c>
      <c r="I41" s="487">
        <v>177.47699999999995</v>
      </c>
      <c r="J41" s="487">
        <v>109.63299999999998</v>
      </c>
      <c r="K41" s="487">
        <v>81.885999999999981</v>
      </c>
      <c r="L41" s="488">
        <v>-72.941000000000045</v>
      </c>
      <c r="M41" s="476">
        <v>-10.960999999999906</v>
      </c>
    </row>
    <row r="42" spans="1:14" s="260" customFormat="1" ht="15.95" customHeight="1">
      <c r="A42" s="489" t="s">
        <v>10</v>
      </c>
      <c r="B42" s="491">
        <v>0</v>
      </c>
      <c r="C42" s="445">
        <v>0</v>
      </c>
      <c r="D42" s="446">
        <v>0</v>
      </c>
      <c r="E42" s="446">
        <v>0</v>
      </c>
      <c r="F42" s="446">
        <v>0</v>
      </c>
      <c r="G42" s="447">
        <v>0</v>
      </c>
      <c r="H42" s="492">
        <v>0</v>
      </c>
      <c r="I42" s="448">
        <v>0</v>
      </c>
      <c r="J42" s="448">
        <v>0</v>
      </c>
      <c r="K42" s="448">
        <v>0</v>
      </c>
      <c r="L42" s="449">
        <v>0</v>
      </c>
      <c r="M42" s="445">
        <v>0</v>
      </c>
    </row>
    <row r="43" spans="1:14" s="260" customFormat="1" ht="15.95" customHeight="1">
      <c r="A43" s="434" t="s">
        <v>11</v>
      </c>
      <c r="B43" s="493">
        <v>0</v>
      </c>
      <c r="C43" s="452">
        <v>0</v>
      </c>
      <c r="D43" s="453">
        <v>0</v>
      </c>
      <c r="E43" s="453">
        <v>0</v>
      </c>
      <c r="F43" s="453">
        <v>0</v>
      </c>
      <c r="G43" s="454">
        <v>0</v>
      </c>
      <c r="H43" s="494">
        <v>0</v>
      </c>
      <c r="I43" s="455">
        <v>0</v>
      </c>
      <c r="J43" s="455">
        <v>0</v>
      </c>
      <c r="K43" s="455">
        <v>0</v>
      </c>
      <c r="L43" s="456">
        <v>0</v>
      </c>
      <c r="M43" s="452">
        <v>0</v>
      </c>
    </row>
    <row r="44" spans="1:14" s="260" customFormat="1" ht="15.95" customHeight="1">
      <c r="A44" s="438" t="s">
        <v>12</v>
      </c>
      <c r="B44" s="495">
        <v>-18.625401999999987</v>
      </c>
      <c r="C44" s="459">
        <v>-18.217099999999988</v>
      </c>
      <c r="D44" s="460">
        <v>-18.217099999999988</v>
      </c>
      <c r="E44" s="460">
        <v>0</v>
      </c>
      <c r="F44" s="460">
        <v>0</v>
      </c>
      <c r="G44" s="461">
        <v>0</v>
      </c>
      <c r="H44" s="496">
        <v>0</v>
      </c>
      <c r="I44" s="462">
        <v>0</v>
      </c>
      <c r="J44" s="462">
        <v>0</v>
      </c>
      <c r="K44" s="462">
        <v>0</v>
      </c>
      <c r="L44" s="463">
        <v>0</v>
      </c>
      <c r="M44" s="459">
        <v>-0.408302</v>
      </c>
    </row>
    <row r="45" spans="1:14" s="258" customFormat="1" ht="15.95" customHeight="1">
      <c r="A45" s="490" t="s">
        <v>13</v>
      </c>
      <c r="B45" s="485">
        <v>801.46559800000011</v>
      </c>
      <c r="C45" s="476">
        <v>516.77990000000034</v>
      </c>
      <c r="D45" s="477">
        <v>185.83090000000036</v>
      </c>
      <c r="E45" s="477">
        <v>129.52900000000017</v>
      </c>
      <c r="F45" s="477">
        <v>117.99200000000017</v>
      </c>
      <c r="G45" s="478">
        <v>83.427999999999983</v>
      </c>
      <c r="H45" s="486">
        <v>296.05499999999984</v>
      </c>
      <c r="I45" s="487">
        <v>177.47699999999995</v>
      </c>
      <c r="J45" s="487">
        <v>109.63299999999998</v>
      </c>
      <c r="K45" s="487">
        <v>81.885999999999981</v>
      </c>
      <c r="L45" s="488">
        <v>-72.941000000000045</v>
      </c>
      <c r="M45" s="476">
        <v>-11.369301999999907</v>
      </c>
    </row>
    <row r="46" spans="1:14" s="260" customFormat="1" ht="15.95" customHeight="1">
      <c r="A46" s="497" t="s">
        <v>349</v>
      </c>
      <c r="B46" s="498"/>
      <c r="C46" s="499"/>
      <c r="D46" s="446"/>
      <c r="E46" s="446"/>
      <c r="F46" s="446"/>
      <c r="G46" s="500"/>
      <c r="H46" s="499"/>
      <c r="I46" s="448"/>
      <c r="J46" s="448"/>
      <c r="K46" s="448"/>
      <c r="L46" s="449"/>
      <c r="M46" s="499"/>
    </row>
    <row r="47" spans="1:14" s="260" customFormat="1" ht="15.95" customHeight="1">
      <c r="A47" s="501" t="s">
        <v>350</v>
      </c>
      <c r="B47" s="502">
        <v>1.44E-2</v>
      </c>
      <c r="C47" s="503"/>
      <c r="D47" s="504"/>
      <c r="E47" s="504"/>
      <c r="F47" s="505"/>
      <c r="G47" s="506"/>
      <c r="H47" s="503"/>
      <c r="I47" s="504"/>
      <c r="J47" s="504"/>
      <c r="K47" s="504"/>
      <c r="L47" s="506"/>
      <c r="M47" s="507"/>
    </row>
    <row r="48" spans="1:14" s="260" customFormat="1" ht="15.95" customHeight="1">
      <c r="A48" s="501" t="s">
        <v>351</v>
      </c>
      <c r="B48" s="508">
        <v>0.56161929384011056</v>
      </c>
      <c r="C48" s="503">
        <v>0.58497827638769673</v>
      </c>
      <c r="D48" s="504">
        <v>0.53430150124303055</v>
      </c>
      <c r="E48" s="504">
        <v>0.65069113487120489</v>
      </c>
      <c r="F48" s="504">
        <v>0.50174800959604604</v>
      </c>
      <c r="G48" s="506">
        <v>0.66006653359946765</v>
      </c>
      <c r="H48" s="503">
        <v>0.49470815024878279</v>
      </c>
      <c r="I48" s="504">
        <v>0.22497328504103703</v>
      </c>
      <c r="J48" s="504">
        <v>0.5475307005919251</v>
      </c>
      <c r="K48" s="504">
        <v>0.65881435102693875</v>
      </c>
      <c r="L48" s="506">
        <v>3.1173102159303379</v>
      </c>
      <c r="M48" s="503">
        <v>1.0516184745668253</v>
      </c>
    </row>
    <row r="49" spans="1:13" s="260" customFormat="1" ht="15.95" customHeight="1">
      <c r="A49" s="501" t="s">
        <v>353</v>
      </c>
      <c r="B49" s="508">
        <v>9.4E-2</v>
      </c>
      <c r="C49" s="503"/>
      <c r="D49" s="504"/>
      <c r="E49" s="504"/>
      <c r="F49" s="504"/>
      <c r="G49" s="506"/>
      <c r="H49" s="503"/>
      <c r="I49" s="504"/>
      <c r="J49" s="504"/>
      <c r="K49" s="504"/>
      <c r="L49" s="506"/>
      <c r="M49" s="507"/>
    </row>
    <row r="50" spans="1:13" s="260" customFormat="1" ht="15.95" customHeight="1">
      <c r="A50" s="501" t="s">
        <v>354</v>
      </c>
      <c r="B50" s="509">
        <v>0.12221826687128472</v>
      </c>
      <c r="C50" s="510">
        <v>0.1549594775434113</v>
      </c>
      <c r="D50" s="511">
        <v>0.14459976758929405</v>
      </c>
      <c r="E50" s="511">
        <v>0.25071554542711932</v>
      </c>
      <c r="F50" s="511">
        <v>0.21416937976302489</v>
      </c>
      <c r="G50" s="512">
        <v>9.1032875836574101E-2</v>
      </c>
      <c r="H50" s="510">
        <v>9.4692450731255512E-2</v>
      </c>
      <c r="I50" s="513">
        <v>0.13377983015535225</v>
      </c>
      <c r="J50" s="513">
        <v>0.12542054556505061</v>
      </c>
      <c r="K50" s="513">
        <v>0.13299996596930427</v>
      </c>
      <c r="L50" s="514">
        <v>-0.20347879424471421</v>
      </c>
      <c r="M50" s="503"/>
    </row>
    <row r="51" spans="1:13" s="260" customFormat="1" ht="15.95" customHeight="1">
      <c r="A51" s="501" t="s">
        <v>355</v>
      </c>
      <c r="B51" s="451">
        <v>80.396179163790706</v>
      </c>
      <c r="C51" s="452">
        <v>91.895097597857699</v>
      </c>
      <c r="D51" s="453">
        <v>149.05012505646221</v>
      </c>
      <c r="E51" s="453">
        <v>62.017059606428667</v>
      </c>
      <c r="F51" s="453">
        <v>27.25380896654929</v>
      </c>
      <c r="G51" s="454">
        <v>63.800429263205899</v>
      </c>
      <c r="H51" s="452">
        <v>71.129487059307465</v>
      </c>
      <c r="I51" s="455">
        <v>135.45552226092943</v>
      </c>
      <c r="J51" s="455">
        <v>14.270686468907586</v>
      </c>
      <c r="K51" s="455">
        <v>0.58933157708252837</v>
      </c>
      <c r="L51" s="456">
        <v>95.801726510776277</v>
      </c>
      <c r="M51" s="452"/>
    </row>
    <row r="52" spans="1:13" s="260" customFormat="1" ht="15.95" customHeight="1">
      <c r="A52" s="501" t="s">
        <v>356</v>
      </c>
      <c r="B52" s="451">
        <v>271210.99899999995</v>
      </c>
      <c r="C52" s="452">
        <v>140653.79699999999</v>
      </c>
      <c r="D52" s="453">
        <v>56359.627</v>
      </c>
      <c r="E52" s="453">
        <v>20359.348999999998</v>
      </c>
      <c r="F52" s="453">
        <v>22365.65</v>
      </c>
      <c r="G52" s="454">
        <v>41569.171000000002</v>
      </c>
      <c r="H52" s="452">
        <v>125343.84599999999</v>
      </c>
      <c r="I52" s="455">
        <v>51985.894</v>
      </c>
      <c r="J52" s="455">
        <v>34262.563000000002</v>
      </c>
      <c r="K52" s="455">
        <v>24637.784</v>
      </c>
      <c r="L52" s="456">
        <v>14457.605</v>
      </c>
      <c r="M52" s="452">
        <v>5213.3559999999998</v>
      </c>
    </row>
    <row r="53" spans="1:13" s="260" customFormat="1" ht="15.95" customHeight="1">
      <c r="A53" s="515" t="s">
        <v>357</v>
      </c>
      <c r="B53" s="516">
        <v>64151.770000000004</v>
      </c>
      <c r="C53" s="517">
        <v>53592.542000000001</v>
      </c>
      <c r="D53" s="518">
        <v>11425.018</v>
      </c>
      <c r="E53" s="518">
        <v>9206.5460000000003</v>
      </c>
      <c r="F53" s="518">
        <v>3734.2649999999999</v>
      </c>
      <c r="G53" s="519">
        <v>29226.713</v>
      </c>
      <c r="H53" s="517">
        <v>10559.227999999999</v>
      </c>
      <c r="I53" s="518"/>
      <c r="J53" s="518"/>
      <c r="K53" s="518"/>
      <c r="L53" s="519"/>
      <c r="M53" s="517"/>
    </row>
    <row r="54" spans="1:13" ht="15" customHeight="1">
      <c r="A54" s="520" t="s">
        <v>358</v>
      </c>
      <c r="F54" s="526"/>
      <c r="G54" s="524"/>
    </row>
    <row r="55" spans="1:13" ht="15" customHeight="1">
      <c r="A55" s="528" t="s">
        <v>367</v>
      </c>
    </row>
    <row r="56" spans="1:13" ht="15" customHeight="1"/>
  </sheetData>
  <pageMargins left="0.55118110236220497" right="0.35433070866141703" top="0.59055118110236204" bottom="0.98425196850393704" header="0.118110236220472" footer="0.511811023622047"/>
  <pageSetup paperSize="9" scale="54"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N44"/>
  <sheetViews>
    <sheetView showGridLines="0" showZeros="0" view="pageBreakPreview" zoomScale="70" zoomScaleNormal="100" zoomScaleSheetLayoutView="70" workbookViewId="0">
      <selection activeCell="A2" sqref="A2:M44"/>
    </sheetView>
  </sheetViews>
  <sheetFormatPr defaultRowHeight="12.75"/>
  <cols>
    <col min="1" max="1" width="50.7109375" style="524" customWidth="1"/>
    <col min="2" max="4" width="14.28515625" style="526" customWidth="1"/>
    <col min="5" max="12" width="14.28515625" style="524" customWidth="1"/>
    <col min="13" max="13" width="1.7109375" style="524" customWidth="1"/>
    <col min="14" max="16384" width="9.140625" style="524"/>
  </cols>
  <sheetData>
    <row r="1" spans="1:14" s="248" customFormat="1" ht="50.1" customHeight="1">
      <c r="A1" s="247"/>
    </row>
    <row r="2" spans="1:14" s="250" customFormat="1" ht="39.950000000000003" customHeight="1">
      <c r="A2" s="249" t="s">
        <v>368</v>
      </c>
      <c r="C2" s="251"/>
      <c r="D2" s="251"/>
      <c r="H2" s="252"/>
      <c r="K2" s="252"/>
      <c r="L2" s="419" t="s">
        <v>276</v>
      </c>
      <c r="M2" s="251"/>
    </row>
    <row r="3" spans="1:14" s="250" customFormat="1" ht="2.1" customHeight="1">
      <c r="A3" s="420"/>
      <c r="B3" s="421"/>
      <c r="C3" s="422"/>
      <c r="D3" s="422"/>
      <c r="E3" s="421"/>
      <c r="F3" s="421"/>
      <c r="G3" s="421"/>
      <c r="H3" s="423"/>
      <c r="I3" s="421"/>
      <c r="J3" s="421"/>
      <c r="K3" s="421"/>
      <c r="L3" s="421"/>
      <c r="M3" s="251"/>
    </row>
    <row r="4" spans="1:14" s="260" customFormat="1" ht="20.100000000000001" customHeight="1">
      <c r="A4" s="257"/>
      <c r="B4" s="257"/>
      <c r="C4" s="257"/>
      <c r="D4" s="257"/>
      <c r="E4" s="258"/>
      <c r="F4" s="258"/>
      <c r="G4" s="258"/>
      <c r="H4" s="258"/>
      <c r="M4" s="264"/>
      <c r="N4" s="259"/>
    </row>
    <row r="5" spans="1:14" s="260" customFormat="1" ht="20.100000000000001" customHeight="1">
      <c r="A5" s="425" t="s">
        <v>369</v>
      </c>
      <c r="B5" s="426"/>
      <c r="C5" s="426"/>
      <c r="D5" s="426"/>
      <c r="E5" s="426"/>
      <c r="F5" s="427"/>
      <c r="G5" s="427"/>
      <c r="H5" s="427"/>
      <c r="I5" s="427"/>
      <c r="J5" s="427"/>
      <c r="K5" s="427"/>
      <c r="L5" s="427"/>
      <c r="M5" s="264"/>
    </row>
    <row r="6" spans="1:14" ht="15.95" customHeight="1">
      <c r="A6" s="530"/>
      <c r="B6" s="430"/>
      <c r="C6" s="432"/>
      <c r="D6" s="432"/>
      <c r="E6" s="432"/>
      <c r="F6" s="432"/>
      <c r="G6" s="433" t="s">
        <v>306</v>
      </c>
      <c r="H6" s="432"/>
      <c r="I6" s="432"/>
      <c r="J6" s="432" t="s">
        <v>307</v>
      </c>
      <c r="K6" s="432"/>
      <c r="L6" s="432" t="s">
        <v>308</v>
      </c>
      <c r="M6" s="432"/>
    </row>
    <row r="7" spans="1:14" ht="15.95" customHeight="1">
      <c r="A7" s="530"/>
      <c r="B7" s="430" t="s">
        <v>1</v>
      </c>
      <c r="C7" s="432" t="s">
        <v>306</v>
      </c>
      <c r="D7" s="432" t="s">
        <v>306</v>
      </c>
      <c r="E7" s="432" t="s">
        <v>306</v>
      </c>
      <c r="F7" s="432" t="s">
        <v>306</v>
      </c>
      <c r="G7" s="435" t="s">
        <v>309</v>
      </c>
      <c r="H7" s="432" t="s">
        <v>310</v>
      </c>
      <c r="I7" s="436" t="s">
        <v>311</v>
      </c>
      <c r="J7" s="436" t="s">
        <v>312</v>
      </c>
      <c r="K7" s="436" t="s">
        <v>313</v>
      </c>
      <c r="L7" s="436" t="s">
        <v>314</v>
      </c>
      <c r="M7" s="432"/>
    </row>
    <row r="8" spans="1:14" ht="15.95" customHeight="1">
      <c r="A8" s="531" t="s">
        <v>15</v>
      </c>
      <c r="B8" s="532" t="s">
        <v>260</v>
      </c>
      <c r="C8" s="441" t="s">
        <v>260</v>
      </c>
      <c r="D8" s="441" t="s">
        <v>316</v>
      </c>
      <c r="E8" s="441" t="s">
        <v>317</v>
      </c>
      <c r="F8" s="441" t="s">
        <v>318</v>
      </c>
      <c r="G8" s="533" t="s">
        <v>319</v>
      </c>
      <c r="H8" s="441" t="s">
        <v>260</v>
      </c>
      <c r="I8" s="441" t="s">
        <v>320</v>
      </c>
      <c r="J8" s="441" t="s">
        <v>321</v>
      </c>
      <c r="K8" s="441" t="s">
        <v>322</v>
      </c>
      <c r="L8" s="441" t="s">
        <v>323</v>
      </c>
      <c r="M8" s="432"/>
    </row>
    <row r="9" spans="1:14" s="260" customFormat="1" ht="15.95" customHeight="1">
      <c r="A9" s="534" t="s">
        <v>370</v>
      </c>
      <c r="B9" s="535"/>
      <c r="C9" s="536"/>
      <c r="D9" s="448"/>
      <c r="E9" s="448"/>
      <c r="F9" s="448"/>
      <c r="G9" s="537"/>
      <c r="H9" s="538"/>
      <c r="I9" s="448"/>
      <c r="J9" s="448"/>
      <c r="K9" s="448"/>
      <c r="L9" s="448"/>
      <c r="M9" s="264"/>
    </row>
    <row r="10" spans="1:14" s="260" customFormat="1" ht="15.95" customHeight="1">
      <c r="A10" s="539" t="s">
        <v>371</v>
      </c>
      <c r="B10" s="540">
        <v>276.98060091100001</v>
      </c>
      <c r="C10" s="541">
        <v>276.98060091100001</v>
      </c>
      <c r="D10" s="542">
        <v>136.87206700900001</v>
      </c>
      <c r="E10" s="542">
        <v>30.594018351999999</v>
      </c>
      <c r="F10" s="542">
        <v>61.386810257</v>
      </c>
      <c r="G10" s="543">
        <v>48.127705292999998</v>
      </c>
      <c r="H10" s="544">
        <v>0</v>
      </c>
      <c r="I10" s="542">
        <v>0</v>
      </c>
      <c r="J10" s="542">
        <v>0</v>
      </c>
      <c r="K10" s="542">
        <v>0</v>
      </c>
      <c r="L10" s="542">
        <v>0</v>
      </c>
      <c r="M10" s="264"/>
    </row>
    <row r="11" spans="1:14" s="260" customFormat="1" ht="15.95" customHeight="1">
      <c r="A11" s="326" t="s">
        <v>372</v>
      </c>
      <c r="B11" s="545">
        <v>0.74337942177400151</v>
      </c>
      <c r="C11" s="546">
        <v>0.74337942177400151</v>
      </c>
      <c r="D11" s="547">
        <v>-0.72970201499998666</v>
      </c>
      <c r="E11" s="547">
        <v>0.32192169700000051</v>
      </c>
      <c r="F11" s="547">
        <v>0.75735628300000002</v>
      </c>
      <c r="G11" s="548">
        <v>0.39380345677398765</v>
      </c>
      <c r="H11" s="549">
        <v>0</v>
      </c>
      <c r="I11" s="547">
        <v>0</v>
      </c>
      <c r="J11" s="547">
        <v>0</v>
      </c>
      <c r="K11" s="547">
        <v>0</v>
      </c>
      <c r="L11" s="547">
        <v>0</v>
      </c>
      <c r="M11" s="259"/>
    </row>
    <row r="12" spans="1:14" s="260" customFormat="1" ht="15.95" customHeight="1">
      <c r="A12" s="326" t="s">
        <v>373</v>
      </c>
      <c r="B12" s="545">
        <v>-3.4430000000000001</v>
      </c>
      <c r="C12" s="546">
        <v>-3.4430000000000001</v>
      </c>
      <c r="D12" s="547">
        <v>-3.4430000000000001</v>
      </c>
      <c r="E12" s="547">
        <v>0</v>
      </c>
      <c r="F12" s="547">
        <v>0</v>
      </c>
      <c r="G12" s="548">
        <v>0</v>
      </c>
      <c r="H12" s="549">
        <v>0</v>
      </c>
      <c r="I12" s="547">
        <v>0</v>
      </c>
      <c r="J12" s="547">
        <v>0</v>
      </c>
      <c r="K12" s="547">
        <v>0</v>
      </c>
      <c r="L12" s="547">
        <v>0</v>
      </c>
    </row>
    <row r="13" spans="1:14" s="260" customFormat="1" ht="15.95" customHeight="1">
      <c r="A13" s="326" t="s">
        <v>374</v>
      </c>
      <c r="B13" s="545">
        <v>0</v>
      </c>
      <c r="C13" s="546">
        <v>0</v>
      </c>
      <c r="D13" s="547">
        <v>0</v>
      </c>
      <c r="E13" s="547">
        <v>0</v>
      </c>
      <c r="F13" s="547">
        <v>0</v>
      </c>
      <c r="G13" s="548">
        <v>0</v>
      </c>
      <c r="H13" s="549">
        <v>0</v>
      </c>
      <c r="I13" s="547">
        <v>0</v>
      </c>
      <c r="J13" s="547">
        <v>0</v>
      </c>
      <c r="K13" s="547">
        <v>0</v>
      </c>
      <c r="L13" s="547">
        <v>0</v>
      </c>
    </row>
    <row r="14" spans="1:14" s="260" customFormat="1" ht="15.95" customHeight="1">
      <c r="A14" s="550" t="s">
        <v>375</v>
      </c>
      <c r="B14" s="551">
        <v>-1.5719682677739792</v>
      </c>
      <c r="C14" s="552">
        <v>-1.5719682677739792</v>
      </c>
      <c r="D14" s="553">
        <v>0</v>
      </c>
      <c r="E14" s="553">
        <v>0</v>
      </c>
      <c r="F14" s="553">
        <v>0</v>
      </c>
      <c r="G14" s="554">
        <v>-1.5719682677739792</v>
      </c>
      <c r="H14" s="555">
        <v>0</v>
      </c>
      <c r="I14" s="553">
        <v>0</v>
      </c>
      <c r="J14" s="553">
        <v>0</v>
      </c>
      <c r="K14" s="553">
        <v>0</v>
      </c>
      <c r="L14" s="553">
        <v>0</v>
      </c>
    </row>
    <row r="15" spans="1:14" s="260" customFormat="1" ht="15.95" customHeight="1">
      <c r="A15" s="556" t="s">
        <v>376</v>
      </c>
      <c r="B15" s="557">
        <v>272.70901206500002</v>
      </c>
      <c r="C15" s="558">
        <v>272.70901206500002</v>
      </c>
      <c r="D15" s="559">
        <v>132.69936499400001</v>
      </c>
      <c r="E15" s="559">
        <v>30.915940049</v>
      </c>
      <c r="F15" s="559">
        <v>62.144166540000001</v>
      </c>
      <c r="G15" s="560">
        <v>46.949540482000003</v>
      </c>
      <c r="H15" s="561">
        <v>0</v>
      </c>
      <c r="I15" s="559">
        <v>0</v>
      </c>
      <c r="J15" s="559">
        <v>0</v>
      </c>
      <c r="K15" s="559">
        <v>0</v>
      </c>
      <c r="L15" s="559">
        <v>0</v>
      </c>
    </row>
    <row r="16" spans="1:14" s="260" customFormat="1" ht="15.95" customHeight="1">
      <c r="A16" s="534" t="s">
        <v>377</v>
      </c>
      <c r="B16" s="562"/>
      <c r="C16" s="563"/>
      <c r="D16" s="564"/>
      <c r="E16" s="564"/>
      <c r="F16" s="564"/>
      <c r="G16" s="565"/>
      <c r="H16" s="566"/>
      <c r="I16" s="564"/>
      <c r="J16" s="564"/>
      <c r="K16" s="564"/>
      <c r="L16" s="564"/>
    </row>
    <row r="17" spans="1:12" s="260" customFormat="1" ht="15.95" customHeight="1">
      <c r="A17" s="539" t="s">
        <v>371</v>
      </c>
      <c r="B17" s="540">
        <v>216.77724838</v>
      </c>
      <c r="C17" s="541">
        <v>93.849222722999997</v>
      </c>
      <c r="D17" s="542">
        <v>37.339128524000003</v>
      </c>
      <c r="E17" s="542">
        <v>33.223529282999998</v>
      </c>
      <c r="F17" s="542">
        <v>4.340873062</v>
      </c>
      <c r="G17" s="543">
        <v>18.945691854</v>
      </c>
      <c r="H17" s="544">
        <v>122.92802565700001</v>
      </c>
      <c r="I17" s="542">
        <v>72.75814237608931</v>
      </c>
      <c r="J17" s="542">
        <v>38.974153042114246</v>
      </c>
      <c r="K17" s="542">
        <v>1.9853991754277573</v>
      </c>
      <c r="L17" s="542">
        <v>9.2103310632247091</v>
      </c>
    </row>
    <row r="18" spans="1:12" s="260" customFormat="1" ht="15.95" customHeight="1">
      <c r="A18" s="326" t="s">
        <v>372</v>
      </c>
      <c r="B18" s="545">
        <v>1.3318999165489889</v>
      </c>
      <c r="C18" s="546">
        <v>0.89939283851722429</v>
      </c>
      <c r="D18" s="547">
        <v>-1.0535888060000005</v>
      </c>
      <c r="E18" s="547">
        <v>0.74337028500000457</v>
      </c>
      <c r="F18" s="547">
        <v>8.6060150999999863E-2</v>
      </c>
      <c r="G18" s="548">
        <v>1.1235512085172203</v>
      </c>
      <c r="H18" s="549">
        <v>0.43250707803176458</v>
      </c>
      <c r="I18" s="547">
        <v>0.24461957412277946</v>
      </c>
      <c r="J18" s="547">
        <v>0.80696567726185719</v>
      </c>
      <c r="K18" s="547">
        <v>0.2064025127304765</v>
      </c>
      <c r="L18" s="547">
        <v>-0.82548068549314735</v>
      </c>
    </row>
    <row r="19" spans="1:12" s="260" customFormat="1" ht="15.95" customHeight="1">
      <c r="A19" s="326" t="s">
        <v>373</v>
      </c>
      <c r="B19" s="545">
        <v>-0.13100000000000001</v>
      </c>
      <c r="C19" s="546">
        <v>0</v>
      </c>
      <c r="D19" s="547">
        <v>0</v>
      </c>
      <c r="E19" s="547">
        <v>0</v>
      </c>
      <c r="F19" s="547">
        <v>0</v>
      </c>
      <c r="G19" s="548">
        <v>0</v>
      </c>
      <c r="H19" s="549">
        <v>-0.13100000000000001</v>
      </c>
      <c r="I19" s="547">
        <v>-0.13100000000000001</v>
      </c>
      <c r="J19" s="547">
        <v>0</v>
      </c>
      <c r="K19" s="547">
        <v>0</v>
      </c>
      <c r="L19" s="547">
        <v>0</v>
      </c>
    </row>
    <row r="20" spans="1:12" s="260" customFormat="1" ht="15.95" customHeight="1">
      <c r="A20" s="326" t="s">
        <v>374</v>
      </c>
      <c r="B20" s="545">
        <v>0</v>
      </c>
      <c r="C20" s="546">
        <v>0</v>
      </c>
      <c r="D20" s="547">
        <v>0</v>
      </c>
      <c r="E20" s="547">
        <v>0</v>
      </c>
      <c r="F20" s="547">
        <v>0</v>
      </c>
      <c r="G20" s="548">
        <v>0</v>
      </c>
      <c r="H20" s="549">
        <v>0</v>
      </c>
      <c r="I20" s="547">
        <v>0</v>
      </c>
      <c r="J20" s="547">
        <v>0</v>
      </c>
      <c r="K20" s="547">
        <v>0</v>
      </c>
      <c r="L20" s="547">
        <v>0</v>
      </c>
    </row>
    <row r="21" spans="1:12" s="260" customFormat="1" ht="15.95" customHeight="1">
      <c r="A21" s="550" t="s">
        <v>375</v>
      </c>
      <c r="B21" s="551">
        <v>-1.2414626815489884</v>
      </c>
      <c r="C21" s="552">
        <v>-0.4768018025172196</v>
      </c>
      <c r="D21" s="553">
        <v>0</v>
      </c>
      <c r="E21" s="553">
        <v>0</v>
      </c>
      <c r="F21" s="553">
        <v>0</v>
      </c>
      <c r="G21" s="554">
        <v>-0.4768018025172196</v>
      </c>
      <c r="H21" s="555">
        <v>-0.76466087903176883</v>
      </c>
      <c r="I21" s="553">
        <v>-0.61886597810715216</v>
      </c>
      <c r="J21" s="553">
        <v>-0.12607489401306538</v>
      </c>
      <c r="K21" s="553">
        <v>-9.2556826706897688E-3</v>
      </c>
      <c r="L21" s="553">
        <v>-1.0464324240867739E-2</v>
      </c>
    </row>
    <row r="22" spans="1:12" s="260" customFormat="1" ht="15.95" customHeight="1">
      <c r="A22" s="556" t="s">
        <v>376</v>
      </c>
      <c r="B22" s="557">
        <v>216.736685615</v>
      </c>
      <c r="C22" s="558">
        <v>94.271813758999997</v>
      </c>
      <c r="D22" s="559">
        <v>36.285539718000003</v>
      </c>
      <c r="E22" s="559">
        <v>33.966899568000002</v>
      </c>
      <c r="F22" s="559">
        <v>4.4269332129999999</v>
      </c>
      <c r="G22" s="560">
        <v>19.592441260000001</v>
      </c>
      <c r="H22" s="561">
        <v>122.464871856</v>
      </c>
      <c r="I22" s="559">
        <v>72.252895972000005</v>
      </c>
      <c r="J22" s="559">
        <v>39.655043825999996</v>
      </c>
      <c r="K22" s="559">
        <v>2.1825460059999999</v>
      </c>
      <c r="L22" s="559">
        <v>8.3743860540000004</v>
      </c>
    </row>
    <row r="23" spans="1:12" s="260" customFormat="1" ht="15.95" customHeight="1">
      <c r="A23" s="534" t="s">
        <v>378</v>
      </c>
      <c r="B23" s="562"/>
      <c r="C23" s="563"/>
      <c r="D23" s="564"/>
      <c r="E23" s="564"/>
      <c r="F23" s="564"/>
      <c r="G23" s="565"/>
      <c r="H23" s="566"/>
      <c r="I23" s="564"/>
      <c r="J23" s="564"/>
      <c r="K23" s="564"/>
      <c r="L23" s="564"/>
    </row>
    <row r="24" spans="1:12" s="260" customFormat="1" ht="15.95" customHeight="1">
      <c r="A24" s="539" t="s">
        <v>371</v>
      </c>
      <c r="B24" s="540">
        <v>464.42429155500002</v>
      </c>
      <c r="C24" s="541">
        <v>391.05164923900003</v>
      </c>
      <c r="D24" s="542">
        <v>113.950361077</v>
      </c>
      <c r="E24" s="542">
        <v>80.487307806000004</v>
      </c>
      <c r="F24" s="542">
        <v>103.507321776</v>
      </c>
      <c r="G24" s="543">
        <v>93.106658580000001</v>
      </c>
      <c r="H24" s="544">
        <v>73.372642315999997</v>
      </c>
      <c r="I24" s="542">
        <v>0.66947020353781628</v>
      </c>
      <c r="J24" s="542">
        <v>38.047528633107298</v>
      </c>
      <c r="K24" s="542">
        <v>3.1577897313440322</v>
      </c>
      <c r="L24" s="542">
        <v>31.497853748192185</v>
      </c>
    </row>
    <row r="25" spans="1:12" s="260" customFormat="1" ht="15.95" customHeight="1">
      <c r="A25" s="326" t="s">
        <v>372</v>
      </c>
      <c r="B25" s="545">
        <v>2.3793298866131303</v>
      </c>
      <c r="C25" s="546">
        <v>-0.19545413282145319</v>
      </c>
      <c r="D25" s="547">
        <v>-1.8171575779999927</v>
      </c>
      <c r="E25" s="547">
        <v>-2.1605750420000049</v>
      </c>
      <c r="F25" s="547">
        <v>2.4334885170000007</v>
      </c>
      <c r="G25" s="548">
        <v>1.3487899701785437</v>
      </c>
      <c r="H25" s="549">
        <v>2.5747840194345835</v>
      </c>
      <c r="I25" s="547">
        <v>3.4512082114773968E-2</v>
      </c>
      <c r="J25" s="547">
        <v>-1.769619827392944</v>
      </c>
      <c r="K25" s="547">
        <v>0.78492332526992081</v>
      </c>
      <c r="L25" s="547">
        <v>3.5249684395864982</v>
      </c>
    </row>
    <row r="26" spans="1:12" s="260" customFormat="1" ht="15.95" customHeight="1">
      <c r="A26" s="326" t="s">
        <v>373</v>
      </c>
      <c r="B26" s="545">
        <v>0</v>
      </c>
      <c r="C26" s="546">
        <v>0</v>
      </c>
      <c r="D26" s="547">
        <v>0</v>
      </c>
      <c r="E26" s="547">
        <v>0</v>
      </c>
      <c r="F26" s="547">
        <v>0</v>
      </c>
      <c r="G26" s="548">
        <v>0</v>
      </c>
      <c r="H26" s="549">
        <v>0</v>
      </c>
      <c r="I26" s="547">
        <v>0</v>
      </c>
      <c r="J26" s="547">
        <v>0</v>
      </c>
      <c r="K26" s="547">
        <v>0</v>
      </c>
      <c r="L26" s="547">
        <v>0</v>
      </c>
    </row>
    <row r="27" spans="1:12" s="260" customFormat="1" ht="15.95" customHeight="1">
      <c r="A27" s="326" t="s">
        <v>374</v>
      </c>
      <c r="B27" s="545">
        <v>0</v>
      </c>
      <c r="C27" s="546">
        <v>0</v>
      </c>
      <c r="D27" s="547">
        <v>0</v>
      </c>
      <c r="E27" s="547">
        <v>0</v>
      </c>
      <c r="F27" s="547">
        <v>0</v>
      </c>
      <c r="G27" s="548">
        <v>0</v>
      </c>
      <c r="H27" s="549">
        <v>0</v>
      </c>
      <c r="I27" s="547">
        <v>0</v>
      </c>
      <c r="J27" s="547">
        <v>0</v>
      </c>
      <c r="K27" s="547">
        <v>0</v>
      </c>
      <c r="L27" s="547">
        <v>0</v>
      </c>
    </row>
    <row r="28" spans="1:12" s="260" customFormat="1" ht="15.95" customHeight="1">
      <c r="A28" s="550" t="s">
        <v>375</v>
      </c>
      <c r="B28" s="551">
        <v>-1.7564876746131288</v>
      </c>
      <c r="C28" s="552">
        <v>-1.4550083241785432</v>
      </c>
      <c r="D28" s="553">
        <v>0</v>
      </c>
      <c r="E28" s="553">
        <v>0</v>
      </c>
      <c r="F28" s="553">
        <v>0</v>
      </c>
      <c r="G28" s="554">
        <v>-1.4550083241785432</v>
      </c>
      <c r="H28" s="555">
        <v>-0.30147935043458557</v>
      </c>
      <c r="I28" s="553">
        <v>-9.503529919630771E-3</v>
      </c>
      <c r="J28" s="553">
        <v>-4.0334580197381342E-2</v>
      </c>
      <c r="K28" s="553">
        <v>-6.6963525817087088E-2</v>
      </c>
      <c r="L28" s="553">
        <v>-0.18467771450051274</v>
      </c>
    </row>
    <row r="29" spans="1:12" s="260" customFormat="1" ht="15.95" customHeight="1">
      <c r="A29" s="556" t="s">
        <v>376</v>
      </c>
      <c r="B29" s="557">
        <v>465.04713376699999</v>
      </c>
      <c r="C29" s="558">
        <v>389.40118678199997</v>
      </c>
      <c r="D29" s="559">
        <v>112.133203499</v>
      </c>
      <c r="E29" s="559">
        <v>78.326732763999999</v>
      </c>
      <c r="F29" s="559">
        <v>105.940810293</v>
      </c>
      <c r="G29" s="560">
        <v>93.000440225999995</v>
      </c>
      <c r="H29" s="561">
        <v>75.645946984999995</v>
      </c>
      <c r="I29" s="559">
        <v>0.694478755</v>
      </c>
      <c r="J29" s="559">
        <v>36.237574226</v>
      </c>
      <c r="K29" s="559">
        <v>3.8757495300000002</v>
      </c>
      <c r="L29" s="559">
        <v>34.838144471999996</v>
      </c>
    </row>
    <row r="30" spans="1:12" s="260" customFormat="1" ht="15.95" customHeight="1">
      <c r="A30" s="534" t="s">
        <v>379</v>
      </c>
      <c r="B30" s="562"/>
      <c r="C30" s="563"/>
      <c r="D30" s="564"/>
      <c r="E30" s="564"/>
      <c r="F30" s="564"/>
      <c r="G30" s="565"/>
      <c r="H30" s="566"/>
      <c r="I30" s="564"/>
      <c r="J30" s="564"/>
      <c r="K30" s="564"/>
      <c r="L30" s="564"/>
    </row>
    <row r="31" spans="1:12" s="260" customFormat="1" ht="15.95" customHeight="1">
      <c r="A31" s="539" t="s">
        <v>371</v>
      </c>
      <c r="B31" s="540">
        <v>57.281545225999992</v>
      </c>
      <c r="C31" s="541">
        <v>57.101393640999994</v>
      </c>
      <c r="D31" s="542">
        <v>17.225428028</v>
      </c>
      <c r="E31" s="542">
        <v>25.362476319999999</v>
      </c>
      <c r="F31" s="542">
        <v>6.603734685</v>
      </c>
      <c r="G31" s="543">
        <v>7.9097546080000001</v>
      </c>
      <c r="H31" s="544">
        <v>0.180151585</v>
      </c>
      <c r="I31" s="542">
        <v>0</v>
      </c>
      <c r="J31" s="542">
        <v>0</v>
      </c>
      <c r="K31" s="542">
        <v>0</v>
      </c>
      <c r="L31" s="542">
        <v>0.18015158466546058</v>
      </c>
    </row>
    <row r="32" spans="1:12" s="260" customFormat="1" ht="15.95" customHeight="1">
      <c r="A32" s="326" t="s">
        <v>372</v>
      </c>
      <c r="B32" s="545">
        <v>1.0276931239126919</v>
      </c>
      <c r="C32" s="546">
        <v>1.0459067620201208</v>
      </c>
      <c r="D32" s="547">
        <v>-0.13339182400000027</v>
      </c>
      <c r="E32" s="547">
        <v>0.87120371200000213</v>
      </c>
      <c r="F32" s="547">
        <v>-8.023518999999979E-3</v>
      </c>
      <c r="G32" s="548">
        <v>0.31611839302011902</v>
      </c>
      <c r="H32" s="549">
        <v>-1.821363810742882E-2</v>
      </c>
      <c r="I32" s="547">
        <v>0</v>
      </c>
      <c r="J32" s="547">
        <v>0</v>
      </c>
      <c r="K32" s="547">
        <v>0</v>
      </c>
      <c r="L32" s="547">
        <v>-1.8213638021778389E-2</v>
      </c>
    </row>
    <row r="33" spans="1:12" s="260" customFormat="1" ht="15.95" customHeight="1">
      <c r="A33" s="326" t="s">
        <v>373</v>
      </c>
      <c r="B33" s="545">
        <v>0</v>
      </c>
      <c r="C33" s="546">
        <v>0</v>
      </c>
      <c r="D33" s="547">
        <v>0</v>
      </c>
      <c r="E33" s="547">
        <v>0</v>
      </c>
      <c r="F33" s="547">
        <v>0</v>
      </c>
      <c r="G33" s="548">
        <v>0</v>
      </c>
      <c r="H33" s="549">
        <v>0</v>
      </c>
      <c r="I33" s="547">
        <v>0</v>
      </c>
      <c r="J33" s="547">
        <v>0</v>
      </c>
      <c r="K33" s="547">
        <v>0</v>
      </c>
      <c r="L33" s="547">
        <v>0</v>
      </c>
    </row>
    <row r="34" spans="1:12" s="260" customFormat="1" ht="15.95" customHeight="1">
      <c r="A34" s="326" t="s">
        <v>374</v>
      </c>
      <c r="B34" s="545">
        <v>1.7200000000000002</v>
      </c>
      <c r="C34" s="546">
        <v>1.7200000000000002</v>
      </c>
      <c r="D34" s="547">
        <v>0.61</v>
      </c>
      <c r="E34" s="547">
        <v>0.65600000000000003</v>
      </c>
      <c r="F34" s="547">
        <v>0.185</v>
      </c>
      <c r="G34" s="548">
        <v>0.26900000000000002</v>
      </c>
      <c r="H34" s="549">
        <v>0</v>
      </c>
      <c r="I34" s="547">
        <v>0</v>
      </c>
      <c r="J34" s="547">
        <v>0</v>
      </c>
      <c r="K34" s="547">
        <v>0</v>
      </c>
      <c r="L34" s="547">
        <v>0</v>
      </c>
    </row>
    <row r="35" spans="1:12" s="260" customFormat="1" ht="15.95" customHeight="1">
      <c r="A35" s="550" t="s">
        <v>375</v>
      </c>
      <c r="B35" s="551">
        <v>-3.0009969126898947E-3</v>
      </c>
      <c r="C35" s="552">
        <v>6.5717979798812862E-3</v>
      </c>
      <c r="D35" s="553">
        <v>0</v>
      </c>
      <c r="E35" s="553">
        <v>0</v>
      </c>
      <c r="F35" s="553">
        <v>0</v>
      </c>
      <c r="G35" s="554">
        <v>6.5717979798812862E-3</v>
      </c>
      <c r="H35" s="555">
        <v>-9.5727948925711809E-3</v>
      </c>
      <c r="I35" s="553">
        <v>0</v>
      </c>
      <c r="J35" s="553">
        <v>0</v>
      </c>
      <c r="K35" s="553">
        <v>0</v>
      </c>
      <c r="L35" s="553">
        <v>-9.5727948925711809E-3</v>
      </c>
    </row>
    <row r="36" spans="1:12" s="260" customFormat="1" ht="15.95" customHeight="1">
      <c r="A36" s="556" t="s">
        <v>376</v>
      </c>
      <c r="B36" s="557">
        <v>60.026237352999999</v>
      </c>
      <c r="C36" s="558">
        <v>59.873872200999998</v>
      </c>
      <c r="D36" s="559">
        <v>17.702036203999999</v>
      </c>
      <c r="E36" s="559">
        <v>26.889680032000001</v>
      </c>
      <c r="F36" s="559">
        <v>6.7807111659999997</v>
      </c>
      <c r="G36" s="560">
        <v>8.5014447989999997</v>
      </c>
      <c r="H36" s="561">
        <v>0.152365152</v>
      </c>
      <c r="I36" s="559">
        <v>0</v>
      </c>
      <c r="J36" s="559">
        <v>0</v>
      </c>
      <c r="K36" s="559">
        <v>0</v>
      </c>
      <c r="L36" s="559">
        <v>0.152365152</v>
      </c>
    </row>
    <row r="37" spans="1:12" s="260" customFormat="1" ht="15.95" customHeight="1">
      <c r="A37" s="534" t="s">
        <v>1</v>
      </c>
      <c r="B37" s="562"/>
      <c r="C37" s="563"/>
      <c r="D37" s="564"/>
      <c r="E37" s="564"/>
      <c r="F37" s="564"/>
      <c r="G37" s="565"/>
      <c r="H37" s="566"/>
      <c r="I37" s="564"/>
      <c r="J37" s="564"/>
      <c r="K37" s="564"/>
      <c r="L37" s="564"/>
    </row>
    <row r="38" spans="1:12" s="260" customFormat="1" ht="15.95" customHeight="1">
      <c r="A38" s="539" t="s">
        <v>371</v>
      </c>
      <c r="B38" s="540">
        <v>1015.4636860720001</v>
      </c>
      <c r="C38" s="541">
        <v>818.98286651400008</v>
      </c>
      <c r="D38" s="542">
        <v>305.38698463800006</v>
      </c>
      <c r="E38" s="542">
        <v>169.66733176100001</v>
      </c>
      <c r="F38" s="542">
        <v>175.83873978</v>
      </c>
      <c r="G38" s="543">
        <v>168.08981033499998</v>
      </c>
      <c r="H38" s="544">
        <v>196.48081955800001</v>
      </c>
      <c r="I38" s="542">
        <v>73.427612579627123</v>
      </c>
      <c r="J38" s="542">
        <v>77.021681675221544</v>
      </c>
      <c r="K38" s="542">
        <v>5.1431889067717895</v>
      </c>
      <c r="L38" s="542">
        <v>40.888336396082352</v>
      </c>
    </row>
    <row r="39" spans="1:12" s="260" customFormat="1" ht="15.95" customHeight="1">
      <c r="A39" s="326" t="s">
        <v>372</v>
      </c>
      <c r="B39" s="545">
        <v>5.4823023488487053</v>
      </c>
      <c r="C39" s="546">
        <v>2.4932248894898024</v>
      </c>
      <c r="D39" s="547">
        <v>-3.7338402230000427</v>
      </c>
      <c r="E39" s="547">
        <v>-0.22407934800002616</v>
      </c>
      <c r="F39" s="547">
        <v>3.2688814320000006</v>
      </c>
      <c r="G39" s="548">
        <v>3.1822630284898707</v>
      </c>
      <c r="H39" s="549">
        <v>2.9890774593589025</v>
      </c>
      <c r="I39" s="547">
        <v>0.27913165623755343</v>
      </c>
      <c r="J39" s="547">
        <v>-0.96265415013108679</v>
      </c>
      <c r="K39" s="547">
        <v>0.99132583800039731</v>
      </c>
      <c r="L39" s="547">
        <v>2.6812741160715725</v>
      </c>
    </row>
    <row r="40" spans="1:12" s="260" customFormat="1" ht="15.95" customHeight="1">
      <c r="A40" s="326" t="s">
        <v>373</v>
      </c>
      <c r="B40" s="545">
        <v>-3.5739999999999998</v>
      </c>
      <c r="C40" s="546">
        <v>-3.4430000000000001</v>
      </c>
      <c r="D40" s="547">
        <v>-3.4430000000000001</v>
      </c>
      <c r="E40" s="547">
        <v>0</v>
      </c>
      <c r="F40" s="547">
        <v>0</v>
      </c>
      <c r="G40" s="548">
        <v>0</v>
      </c>
      <c r="H40" s="549">
        <v>-0.13100000000000001</v>
      </c>
      <c r="I40" s="547">
        <v>-0.13100000000000001</v>
      </c>
      <c r="J40" s="547">
        <v>0</v>
      </c>
      <c r="K40" s="547">
        <v>0</v>
      </c>
      <c r="L40" s="547">
        <v>0</v>
      </c>
    </row>
    <row r="41" spans="1:12" s="260" customFormat="1" ht="15.95" customHeight="1">
      <c r="A41" s="326" t="s">
        <v>374</v>
      </c>
      <c r="B41" s="545">
        <v>1.7200000000000002</v>
      </c>
      <c r="C41" s="546">
        <v>1.7200000000000002</v>
      </c>
      <c r="D41" s="547">
        <v>0.61</v>
      </c>
      <c r="E41" s="547">
        <v>0.65600000000000003</v>
      </c>
      <c r="F41" s="547">
        <v>0.185</v>
      </c>
      <c r="G41" s="548">
        <v>0.26900000000000002</v>
      </c>
      <c r="H41" s="549">
        <v>0</v>
      </c>
      <c r="I41" s="547">
        <v>0</v>
      </c>
      <c r="J41" s="547">
        <v>0</v>
      </c>
      <c r="K41" s="547">
        <v>0</v>
      </c>
      <c r="L41" s="547">
        <v>0</v>
      </c>
    </row>
    <row r="42" spans="1:12" s="260" customFormat="1" ht="15.95" customHeight="1">
      <c r="A42" s="550" t="s">
        <v>375</v>
      </c>
      <c r="B42" s="551">
        <v>-4.5729196208487863</v>
      </c>
      <c r="C42" s="552">
        <v>-3.4972065964898604</v>
      </c>
      <c r="D42" s="553">
        <v>0</v>
      </c>
      <c r="E42" s="553">
        <v>0</v>
      </c>
      <c r="F42" s="553">
        <v>0</v>
      </c>
      <c r="G42" s="554">
        <v>-3.4972065964898604</v>
      </c>
      <c r="H42" s="555">
        <v>-1.0757130243589257</v>
      </c>
      <c r="I42" s="553">
        <v>-0.62836950802678293</v>
      </c>
      <c r="J42" s="553">
        <v>-0.16640947421044672</v>
      </c>
      <c r="K42" s="553">
        <v>-7.6219208487776857E-2</v>
      </c>
      <c r="L42" s="553">
        <v>-0.20471483363395165</v>
      </c>
    </row>
    <row r="43" spans="1:12" s="260" customFormat="1" ht="15.95" customHeight="1">
      <c r="A43" s="567" t="s">
        <v>376</v>
      </c>
      <c r="B43" s="568">
        <v>1014.5190688</v>
      </c>
      <c r="C43" s="569">
        <v>816.25588480700003</v>
      </c>
      <c r="D43" s="570">
        <v>298.82014441500002</v>
      </c>
      <c r="E43" s="570">
        <v>170.09925241299999</v>
      </c>
      <c r="F43" s="570">
        <v>179.292621212</v>
      </c>
      <c r="G43" s="571">
        <v>168.043866767</v>
      </c>
      <c r="H43" s="572">
        <v>198.26318399299998</v>
      </c>
      <c r="I43" s="570">
        <v>72.947374727837897</v>
      </c>
      <c r="J43" s="570">
        <v>75.892618050880003</v>
      </c>
      <c r="K43" s="570">
        <v>6.05829553628441</v>
      </c>
      <c r="L43" s="570">
        <v>43.364895678519972</v>
      </c>
    </row>
    <row r="44" spans="1:12" ht="15" customHeight="1"/>
  </sheetData>
  <pageMargins left="0.55118110236220497" right="0.35433070866141703" top="0.59055118110236204" bottom="0.98425196850393704" header="0.118110236220472" footer="0.511811023622047"/>
  <pageSetup paperSize="9" scale="61"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AJ37"/>
  <sheetViews>
    <sheetView showGridLines="0" view="pageBreakPreview" zoomScale="70" zoomScaleNormal="85" zoomScaleSheetLayoutView="70" workbookViewId="0"/>
  </sheetViews>
  <sheetFormatPr defaultRowHeight="12.75"/>
  <cols>
    <col min="1" max="1" width="65.7109375" style="524" customWidth="1"/>
    <col min="2" max="4" width="14.28515625" style="526" customWidth="1"/>
    <col min="5" max="9" width="14.28515625" style="524" customWidth="1"/>
    <col min="10" max="10" width="4.7109375" style="573" customWidth="1"/>
    <col min="11" max="13" width="12.7109375" style="524" customWidth="1"/>
    <col min="14" max="14" width="3.7109375" style="524" customWidth="1"/>
    <col min="15" max="16384" width="9.140625" style="524"/>
  </cols>
  <sheetData>
    <row r="1" spans="1:36" s="248" customFormat="1" ht="50.1" customHeight="1">
      <c r="A1" s="247"/>
      <c r="J1" s="301"/>
    </row>
    <row r="2" spans="1:36" s="250" customFormat="1" ht="39.950000000000003" customHeight="1">
      <c r="A2" s="249" t="s">
        <v>380</v>
      </c>
      <c r="C2" s="251"/>
      <c r="D2" s="251"/>
      <c r="J2" s="573"/>
      <c r="L2" s="573"/>
      <c r="M2" s="573"/>
      <c r="N2" s="573"/>
      <c r="O2" s="573"/>
      <c r="P2" s="574"/>
      <c r="Q2" s="574"/>
      <c r="R2" s="573"/>
      <c r="S2" s="573"/>
      <c r="T2" s="573"/>
      <c r="U2" s="573"/>
      <c r="V2" s="573"/>
      <c r="W2" s="573"/>
      <c r="X2" s="573"/>
      <c r="Y2" s="573"/>
      <c r="Z2" s="573"/>
      <c r="AA2" s="573"/>
      <c r="AB2" s="573"/>
      <c r="AC2" s="573"/>
      <c r="AD2" s="573"/>
      <c r="AE2" s="573"/>
      <c r="AF2" s="573"/>
      <c r="AG2" s="573"/>
      <c r="AH2" s="573"/>
      <c r="AI2" s="573"/>
      <c r="AJ2" s="573"/>
    </row>
    <row r="3" spans="1:36" s="250" customFormat="1" ht="2.1" customHeight="1">
      <c r="A3" s="420"/>
      <c r="B3" s="421"/>
      <c r="C3" s="422"/>
      <c r="D3" s="422"/>
      <c r="E3" s="421"/>
      <c r="F3" s="421"/>
      <c r="G3" s="421"/>
      <c r="H3" s="421"/>
      <c r="I3" s="421"/>
      <c r="J3" s="573"/>
      <c r="K3" s="254"/>
      <c r="L3" s="254"/>
      <c r="M3" s="254"/>
      <c r="N3" s="573"/>
      <c r="O3" s="573"/>
      <c r="P3" s="573"/>
      <c r="Q3" s="573"/>
      <c r="R3" s="573"/>
      <c r="S3" s="573"/>
      <c r="T3" s="573"/>
      <c r="U3" s="573"/>
      <c r="V3" s="573"/>
      <c r="W3" s="573"/>
      <c r="X3" s="573"/>
      <c r="Y3" s="573"/>
      <c r="Z3" s="573"/>
      <c r="AA3" s="573"/>
      <c r="AB3" s="573"/>
      <c r="AC3" s="573"/>
      <c r="AD3" s="573"/>
      <c r="AE3" s="573"/>
      <c r="AF3" s="573"/>
      <c r="AG3" s="573"/>
      <c r="AH3" s="573"/>
      <c r="AI3" s="573"/>
      <c r="AJ3" s="573"/>
    </row>
    <row r="4" spans="1:36" s="260" customFormat="1" ht="20.100000000000001" customHeight="1">
      <c r="A4" s="257"/>
      <c r="B4" s="257"/>
      <c r="C4" s="257"/>
      <c r="D4" s="257"/>
      <c r="E4" s="258"/>
      <c r="F4" s="258"/>
      <c r="G4" s="258"/>
      <c r="H4" s="258"/>
      <c r="I4" s="258"/>
      <c r="J4" s="575"/>
      <c r="K4" s="258"/>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row>
    <row r="5" spans="1:36" s="260" customFormat="1" ht="20.100000000000001" customHeight="1">
      <c r="A5" s="425" t="s">
        <v>381</v>
      </c>
      <c r="B5" s="576"/>
      <c r="C5" s="576"/>
      <c r="D5" s="576"/>
      <c r="E5" s="577"/>
      <c r="F5" s="251"/>
      <c r="G5" s="251"/>
      <c r="H5" s="251"/>
      <c r="I5" s="251"/>
      <c r="J5" s="578"/>
      <c r="K5" s="27"/>
      <c r="L5" s="27"/>
      <c r="M5" s="579"/>
      <c r="N5" s="259"/>
    </row>
    <row r="6" spans="1:36" s="260" customFormat="1" ht="15.95" customHeight="1">
      <c r="A6" s="580" t="s">
        <v>14</v>
      </c>
      <c r="B6" s="581" t="s">
        <v>276</v>
      </c>
      <c r="C6" s="582" t="s">
        <v>283</v>
      </c>
      <c r="D6" s="582" t="s">
        <v>274</v>
      </c>
      <c r="E6" s="259"/>
      <c r="F6" s="251"/>
      <c r="G6" s="251"/>
      <c r="H6" s="251"/>
      <c r="I6" s="251"/>
      <c r="J6" s="578"/>
      <c r="K6" s="36"/>
      <c r="L6" s="36"/>
      <c r="M6" s="583"/>
      <c r="N6" s="259"/>
    </row>
    <row r="7" spans="1:36" s="260" customFormat="1" ht="15.95" customHeight="1">
      <c r="A7" s="584" t="s">
        <v>382</v>
      </c>
      <c r="B7" s="585">
        <v>173.90900000000005</v>
      </c>
      <c r="C7" s="586">
        <v>85.944000000000017</v>
      </c>
      <c r="D7" s="587">
        <v>164.79599999999999</v>
      </c>
      <c r="E7" s="259"/>
      <c r="F7" s="251"/>
      <c r="G7" s="251"/>
      <c r="H7" s="251"/>
      <c r="I7" s="251"/>
      <c r="J7" s="578"/>
      <c r="K7" s="36"/>
      <c r="L7" s="36"/>
      <c r="M7" s="583"/>
      <c r="N7" s="259"/>
    </row>
    <row r="8" spans="1:36" s="260" customFormat="1" ht="15.95" customHeight="1">
      <c r="A8" s="588" t="s">
        <v>383</v>
      </c>
      <c r="B8" s="589">
        <v>0</v>
      </c>
      <c r="C8" s="590">
        <v>0</v>
      </c>
      <c r="D8" s="591">
        <v>0</v>
      </c>
      <c r="E8" s="259"/>
      <c r="F8" s="251"/>
      <c r="G8" s="251"/>
      <c r="H8" s="251"/>
      <c r="I8" s="251"/>
      <c r="J8" s="578"/>
      <c r="K8" s="36"/>
      <c r="L8" s="36"/>
      <c r="M8" s="583"/>
      <c r="N8" s="259"/>
    </row>
    <row r="9" spans="1:36" s="260" customFormat="1" ht="15.95" customHeight="1">
      <c r="A9" s="592" t="s">
        <v>384</v>
      </c>
      <c r="B9" s="593">
        <v>173.90900000000005</v>
      </c>
      <c r="C9" s="594">
        <v>85.944000000000017</v>
      </c>
      <c r="D9" s="595">
        <v>164.79599999999999</v>
      </c>
      <c r="E9" s="259"/>
      <c r="F9" s="251"/>
      <c r="G9" s="251"/>
      <c r="H9" s="251"/>
      <c r="I9" s="251"/>
      <c r="J9" s="578"/>
      <c r="K9" s="36"/>
      <c r="L9" s="36"/>
      <c r="M9" s="596"/>
      <c r="N9" s="259"/>
    </row>
    <row r="10" spans="1:36" s="260" customFormat="1" ht="15.95" customHeight="1">
      <c r="A10" s="584" t="s">
        <v>385</v>
      </c>
      <c r="B10" s="597">
        <v>24.319000000000003</v>
      </c>
      <c r="C10" s="598">
        <v>-37.329823304983535</v>
      </c>
      <c r="D10" s="599">
        <v>27.956999999999994</v>
      </c>
      <c r="E10" s="259"/>
      <c r="F10" s="251"/>
      <c r="G10" s="251"/>
      <c r="H10" s="251"/>
      <c r="I10" s="251"/>
      <c r="J10" s="578"/>
      <c r="K10" s="36"/>
      <c r="L10" s="36"/>
      <c r="M10" s="596"/>
      <c r="N10" s="259"/>
    </row>
    <row r="11" spans="1:36" s="260" customFormat="1" ht="15.95" customHeight="1">
      <c r="A11" s="588" t="s">
        <v>383</v>
      </c>
      <c r="B11" s="600">
        <v>0</v>
      </c>
      <c r="C11" s="601">
        <v>-76.294999999999987</v>
      </c>
      <c r="D11" s="602">
        <v>0</v>
      </c>
      <c r="E11" s="259"/>
      <c r="F11" s="251"/>
      <c r="G11" s="251"/>
      <c r="H11" s="251"/>
      <c r="I11" s="251"/>
      <c r="J11" s="578"/>
      <c r="K11" s="36"/>
      <c r="L11" s="36"/>
      <c r="M11" s="596"/>
      <c r="N11" s="259"/>
    </row>
    <row r="12" spans="1:36" s="260" customFormat="1" ht="15.95" customHeight="1">
      <c r="A12" s="592" t="s">
        <v>386</v>
      </c>
      <c r="B12" s="593">
        <v>24.319000000000003</v>
      </c>
      <c r="C12" s="594">
        <v>-113.62482330498352</v>
      </c>
      <c r="D12" s="595">
        <v>27.956999999999994</v>
      </c>
      <c r="E12" s="259"/>
      <c r="F12" s="251"/>
      <c r="G12" s="251"/>
      <c r="H12" s="251"/>
      <c r="I12" s="251"/>
      <c r="J12" s="578"/>
      <c r="K12" s="36"/>
      <c r="L12" s="36"/>
      <c r="M12" s="596"/>
      <c r="N12" s="259"/>
    </row>
    <row r="13" spans="1:36" s="260" customFormat="1" ht="15.95" customHeight="1">
      <c r="A13" s="584" t="s">
        <v>387</v>
      </c>
      <c r="B13" s="597">
        <v>48.385999999999996</v>
      </c>
      <c r="C13" s="598">
        <v>73.299000000000007</v>
      </c>
      <c r="D13" s="599">
        <v>47.798000000000016</v>
      </c>
      <c r="E13" s="259"/>
      <c r="F13" s="251"/>
      <c r="G13" s="251"/>
      <c r="H13" s="251"/>
      <c r="I13" s="251"/>
      <c r="J13" s="578"/>
      <c r="K13" s="36"/>
      <c r="L13" s="36"/>
      <c r="M13" s="596"/>
      <c r="N13" s="259"/>
    </row>
    <row r="14" spans="1:36" s="260" customFormat="1" ht="15.95" customHeight="1">
      <c r="A14" s="588" t="s">
        <v>383</v>
      </c>
      <c r="B14" s="600">
        <v>0</v>
      </c>
      <c r="C14" s="601">
        <v>0</v>
      </c>
      <c r="D14" s="602">
        <v>0</v>
      </c>
      <c r="E14" s="259"/>
      <c r="F14" s="251"/>
      <c r="G14" s="251"/>
      <c r="H14" s="251"/>
      <c r="I14" s="251"/>
      <c r="J14" s="578"/>
      <c r="K14" s="36"/>
      <c r="L14" s="36"/>
      <c r="M14" s="596"/>
      <c r="N14" s="259"/>
    </row>
    <row r="15" spans="1:36" s="260" customFormat="1" ht="15.95" customHeight="1">
      <c r="A15" s="592" t="s">
        <v>388</v>
      </c>
      <c r="B15" s="593">
        <v>48.385999999999996</v>
      </c>
      <c r="C15" s="594">
        <v>73.299000000000007</v>
      </c>
      <c r="D15" s="595">
        <v>47.798000000000016</v>
      </c>
      <c r="E15" s="259"/>
      <c r="F15" s="251"/>
      <c r="G15" s="251"/>
      <c r="H15" s="251"/>
      <c r="I15" s="251"/>
      <c r="J15" s="578"/>
      <c r="K15" s="36"/>
      <c r="L15" s="36"/>
      <c r="M15" s="596"/>
      <c r="N15" s="259"/>
    </row>
    <row r="16" spans="1:36" s="260" customFormat="1" ht="15.95" customHeight="1">
      <c r="A16" s="603" t="s">
        <v>389</v>
      </c>
      <c r="B16" s="604">
        <v>246.61400000000006</v>
      </c>
      <c r="C16" s="605">
        <v>45.618176695016501</v>
      </c>
      <c r="D16" s="606">
        <v>240.55099999999999</v>
      </c>
      <c r="E16" s="259"/>
      <c r="H16" s="264"/>
      <c r="I16" s="259"/>
      <c r="J16" s="607"/>
      <c r="K16" s="596"/>
      <c r="L16" s="596"/>
      <c r="M16" s="596"/>
      <c r="N16" s="259"/>
    </row>
    <row r="17" spans="1:13" s="260" customFormat="1" ht="15.95" customHeight="1">
      <c r="A17" s="608" t="s">
        <v>390</v>
      </c>
      <c r="B17" s="609">
        <v>46.168000000000006</v>
      </c>
      <c r="C17" s="610">
        <v>54.883999999999986</v>
      </c>
      <c r="D17" s="611">
        <v>52.789999999999992</v>
      </c>
      <c r="I17" s="264"/>
      <c r="J17" s="607"/>
      <c r="K17" s="596"/>
      <c r="L17" s="596"/>
      <c r="M17" s="596"/>
    </row>
    <row r="18" spans="1:13" s="260" customFormat="1" ht="15.95" customHeight="1">
      <c r="A18" s="612" t="s">
        <v>391</v>
      </c>
      <c r="B18" s="613">
        <v>7.2740000000000293</v>
      </c>
      <c r="C18" s="614">
        <v>11.714</v>
      </c>
      <c r="D18" s="615">
        <v>48.267999999999986</v>
      </c>
      <c r="I18" s="264"/>
      <c r="J18" s="607"/>
      <c r="K18" s="596"/>
      <c r="L18" s="596"/>
      <c r="M18" s="596"/>
    </row>
    <row r="19" spans="1:13" s="260" customFormat="1" ht="15.95" customHeight="1">
      <c r="A19" s="616" t="s">
        <v>392</v>
      </c>
      <c r="B19" s="617">
        <v>300.05600000000004</v>
      </c>
      <c r="C19" s="618">
        <v>112.21617669501649</v>
      </c>
      <c r="D19" s="619">
        <v>341.60899999999998</v>
      </c>
      <c r="I19" s="264"/>
      <c r="J19" s="607"/>
      <c r="K19" s="596"/>
      <c r="L19" s="596"/>
      <c r="M19" s="596"/>
    </row>
    <row r="20" spans="1:13" s="260" customFormat="1" ht="15.95" customHeight="1">
      <c r="A20" s="612" t="s">
        <v>393</v>
      </c>
      <c r="B20" s="613">
        <v>-21.878000000000014</v>
      </c>
      <c r="C20" s="614">
        <v>-27.624347999999998</v>
      </c>
      <c r="D20" s="615">
        <v>-39.608999999999995</v>
      </c>
      <c r="I20" s="264"/>
      <c r="J20" s="620"/>
      <c r="K20" s="596"/>
      <c r="L20" s="596"/>
      <c r="M20" s="596"/>
    </row>
    <row r="21" spans="1:13" s="260" customFormat="1" ht="15.95" customHeight="1">
      <c r="A21" s="621" t="s">
        <v>394</v>
      </c>
      <c r="B21" s="622">
        <v>278.178</v>
      </c>
      <c r="C21" s="623">
        <v>84.591828695016488</v>
      </c>
      <c r="D21" s="624">
        <v>302</v>
      </c>
      <c r="F21" s="264"/>
      <c r="G21" s="264"/>
      <c r="H21" s="264"/>
      <c r="I21" s="625"/>
      <c r="J21" s="626"/>
      <c r="K21" s="625"/>
      <c r="L21" s="625"/>
      <c r="M21" s="264"/>
    </row>
    <row r="22" spans="1:13" ht="15" customHeight="1">
      <c r="A22" s="627" t="s">
        <v>395</v>
      </c>
      <c r="B22" s="523"/>
      <c r="C22" s="523"/>
      <c r="D22" s="523"/>
      <c r="F22" s="326"/>
      <c r="G22" s="326"/>
      <c r="H22" s="326"/>
      <c r="I22" s="37"/>
      <c r="J22" s="628"/>
      <c r="K22" s="37"/>
      <c r="L22" s="37"/>
    </row>
    <row r="23" spans="1:13" ht="15" customHeight="1">
      <c r="A23" s="627" t="s">
        <v>396</v>
      </c>
      <c r="B23" s="524"/>
      <c r="C23" s="524"/>
      <c r="D23" s="524"/>
      <c r="F23" s="326"/>
      <c r="G23" s="326"/>
      <c r="H23" s="326"/>
      <c r="I23" s="37"/>
      <c r="J23" s="628"/>
      <c r="K23" s="37"/>
      <c r="L23" s="37"/>
    </row>
    <row r="24" spans="1:13" ht="15.95" customHeight="1">
      <c r="B24" s="524"/>
      <c r="C24" s="524"/>
      <c r="D24" s="524"/>
      <c r="F24" s="326"/>
      <c r="G24" s="326"/>
      <c r="H24" s="326"/>
      <c r="I24" s="37"/>
      <c r="J24" s="628"/>
      <c r="K24" s="37"/>
      <c r="L24" s="37"/>
    </row>
    <row r="25" spans="1:13" ht="20.100000000000001" customHeight="1">
      <c r="A25" s="425" t="s">
        <v>397</v>
      </c>
      <c r="B25" s="426"/>
      <c r="C25" s="426"/>
      <c r="D25" s="427"/>
      <c r="E25" s="427"/>
      <c r="F25" s="427"/>
      <c r="G25" s="427"/>
      <c r="H25" s="426"/>
      <c r="I25" s="426"/>
      <c r="J25" s="424"/>
      <c r="K25" s="259"/>
      <c r="L25" s="260"/>
    </row>
    <row r="26" spans="1:13" ht="15.95" customHeight="1">
      <c r="A26" s="629"/>
      <c r="B26" s="963" t="s">
        <v>370</v>
      </c>
      <c r="C26" s="964"/>
      <c r="D26" s="963" t="s">
        <v>398</v>
      </c>
      <c r="E26" s="965"/>
      <c r="F26" s="963" t="s">
        <v>399</v>
      </c>
      <c r="G26" s="964"/>
      <c r="H26" s="963" t="s">
        <v>400</v>
      </c>
      <c r="I26" s="964"/>
    </row>
    <row r="27" spans="1:13" ht="15.95" customHeight="1">
      <c r="A27" s="630" t="s">
        <v>15</v>
      </c>
      <c r="B27" s="631" t="s">
        <v>282</v>
      </c>
      <c r="C27" s="632" t="s">
        <v>275</v>
      </c>
      <c r="D27" s="631" t="s">
        <v>282</v>
      </c>
      <c r="E27" s="632" t="s">
        <v>275</v>
      </c>
      <c r="F27" s="631" t="s">
        <v>282</v>
      </c>
      <c r="G27" s="632" t="s">
        <v>275</v>
      </c>
      <c r="H27" s="631" t="s">
        <v>282</v>
      </c>
      <c r="I27" s="924" t="s">
        <v>275</v>
      </c>
      <c r="J27" s="301"/>
    </row>
    <row r="28" spans="1:13" ht="15.95" customHeight="1">
      <c r="A28" s="633" t="s">
        <v>318</v>
      </c>
      <c r="B28" s="634">
        <v>62.144166540000001</v>
      </c>
      <c r="C28" s="635">
        <v>61.386810257</v>
      </c>
      <c r="D28" s="634">
        <v>4.4269332129999999</v>
      </c>
      <c r="E28" s="635">
        <v>4.340873062</v>
      </c>
      <c r="F28" s="634">
        <v>105.940810293</v>
      </c>
      <c r="G28" s="635">
        <v>103.507321776</v>
      </c>
      <c r="H28" s="634">
        <v>6.7807111659999997</v>
      </c>
      <c r="I28" s="636">
        <v>6.603734685</v>
      </c>
      <c r="J28" s="424"/>
    </row>
    <row r="29" spans="1:13" ht="15.95" customHeight="1">
      <c r="A29" s="637" t="s">
        <v>401</v>
      </c>
      <c r="B29" s="638">
        <v>0</v>
      </c>
      <c r="C29" s="639">
        <v>0</v>
      </c>
      <c r="D29" s="638">
        <v>3.8495949999999999E-3</v>
      </c>
      <c r="E29" s="639">
        <v>4.6715000000000003E-3</v>
      </c>
      <c r="F29" s="638">
        <v>10.777531000000002</v>
      </c>
      <c r="G29" s="639">
        <v>11.417729</v>
      </c>
      <c r="H29" s="638">
        <v>2.8452336220000003</v>
      </c>
      <c r="I29" s="640">
        <v>2.7584383250000002</v>
      </c>
      <c r="J29" s="424"/>
    </row>
    <row r="30" spans="1:13" ht="15.95" customHeight="1">
      <c r="A30" s="637" t="s">
        <v>402</v>
      </c>
      <c r="B30" s="638">
        <v>7.9157237910000005</v>
      </c>
      <c r="C30" s="639">
        <v>7.9053002569999995</v>
      </c>
      <c r="D30" s="638">
        <v>1.4074487E-2</v>
      </c>
      <c r="E30" s="639">
        <v>1.3716091999999999E-2</v>
      </c>
      <c r="F30" s="638">
        <v>15.043703841000001</v>
      </c>
      <c r="G30" s="639">
        <v>15.010436659000002</v>
      </c>
      <c r="H30" s="638">
        <v>0.57158308999999996</v>
      </c>
      <c r="I30" s="640">
        <v>0.54043155399999998</v>
      </c>
      <c r="J30" s="424"/>
    </row>
    <row r="31" spans="1:13" ht="15.95" customHeight="1">
      <c r="A31" s="637" t="s">
        <v>403</v>
      </c>
      <c r="B31" s="638">
        <v>9.463521355000001</v>
      </c>
      <c r="C31" s="639">
        <v>9.3951753359999994</v>
      </c>
      <c r="D31" s="638">
        <v>0.74139529599999998</v>
      </c>
      <c r="E31" s="639">
        <v>0.68778644699999991</v>
      </c>
      <c r="F31" s="638">
        <v>22.470153539999998</v>
      </c>
      <c r="G31" s="639">
        <v>21.561218949999997</v>
      </c>
      <c r="H31" s="638">
        <v>2.8698386620000003</v>
      </c>
      <c r="I31" s="640">
        <v>2.5389958000000004</v>
      </c>
      <c r="J31" s="424"/>
    </row>
    <row r="32" spans="1:13" ht="15.95" customHeight="1">
      <c r="A32" s="641" t="s">
        <v>404</v>
      </c>
      <c r="B32" s="642">
        <v>24.292285853000003</v>
      </c>
      <c r="C32" s="643">
        <v>25.606069640000001</v>
      </c>
      <c r="D32" s="642">
        <v>0</v>
      </c>
      <c r="E32" s="643">
        <v>0</v>
      </c>
      <c r="F32" s="642">
        <v>20.125018317999999</v>
      </c>
      <c r="G32" s="643">
        <v>21.175158592999999</v>
      </c>
      <c r="H32" s="642">
        <v>0.14234613400000001</v>
      </c>
      <c r="I32" s="644">
        <v>0.116284313</v>
      </c>
      <c r="J32" s="424"/>
    </row>
    <row r="33" spans="1:10" ht="15.95" customHeight="1">
      <c r="A33" s="645" t="s">
        <v>389</v>
      </c>
      <c r="B33" s="634">
        <v>103.81569753900001</v>
      </c>
      <c r="C33" s="635">
        <v>104.29335549</v>
      </c>
      <c r="D33" s="634">
        <v>5.1862525910000006</v>
      </c>
      <c r="E33" s="635">
        <v>5.0470471009999995</v>
      </c>
      <c r="F33" s="634">
        <v>174.35721699200002</v>
      </c>
      <c r="G33" s="635">
        <v>172.67186497799997</v>
      </c>
      <c r="H33" s="634">
        <v>13.209712674000002</v>
      </c>
      <c r="I33" s="636">
        <v>12.557884676999999</v>
      </c>
      <c r="J33" s="424"/>
    </row>
    <row r="34" spans="1:10" ht="15.95" customHeight="1">
      <c r="A34" s="326" t="s">
        <v>390</v>
      </c>
      <c r="B34" s="638">
        <v>4.8648847269999997</v>
      </c>
      <c r="C34" s="639">
        <v>4.7973547559999998</v>
      </c>
      <c r="D34" s="638">
        <v>15.20671157</v>
      </c>
      <c r="E34" s="639">
        <v>14.735059465000001</v>
      </c>
      <c r="F34" s="638">
        <v>20.973884154</v>
      </c>
      <c r="G34" s="639">
        <v>20.161910923000001</v>
      </c>
      <c r="H34" s="638">
        <v>1.6976250130000001</v>
      </c>
      <c r="I34" s="640">
        <v>1.600195512</v>
      </c>
      <c r="J34" s="424"/>
    </row>
    <row r="35" spans="1:10" ht="15.95" customHeight="1">
      <c r="A35" s="550" t="s">
        <v>405</v>
      </c>
      <c r="B35" s="642">
        <v>0.41312475599999743</v>
      </c>
      <c r="C35" s="643">
        <v>0.42380530399999772</v>
      </c>
      <c r="D35" s="642">
        <v>3.6252067980000002</v>
      </c>
      <c r="E35" s="643">
        <v>3.5044550009999997</v>
      </c>
      <c r="F35" s="642">
        <v>3.6101470000000009</v>
      </c>
      <c r="G35" s="643">
        <v>3.7802040000000017</v>
      </c>
      <c r="H35" s="642">
        <v>0.37481827799999995</v>
      </c>
      <c r="I35" s="644">
        <v>0.35540910400000003</v>
      </c>
      <c r="J35" s="424"/>
    </row>
    <row r="36" spans="1:10" ht="15.95" customHeight="1">
      <c r="A36" s="646" t="s">
        <v>394</v>
      </c>
      <c r="B36" s="647">
        <v>109.09370702200002</v>
      </c>
      <c r="C36" s="648">
        <v>109.51451555</v>
      </c>
      <c r="D36" s="647">
        <v>24.018170959000003</v>
      </c>
      <c r="E36" s="648">
        <v>23.286561567</v>
      </c>
      <c r="F36" s="647">
        <v>198.94124814600002</v>
      </c>
      <c r="G36" s="648">
        <v>196.61397990099996</v>
      </c>
      <c r="H36" s="647">
        <v>15.282155965000001</v>
      </c>
      <c r="I36" s="649">
        <v>14.513489292999999</v>
      </c>
      <c r="J36" s="424"/>
    </row>
    <row r="37" spans="1:10" ht="15" customHeight="1">
      <c r="A37" s="523"/>
      <c r="B37" s="650"/>
      <c r="C37" s="650"/>
      <c r="D37" s="650"/>
      <c r="E37" s="523"/>
      <c r="F37" s="523"/>
      <c r="G37" s="523"/>
      <c r="H37" s="523"/>
      <c r="I37" s="523"/>
    </row>
  </sheetData>
  <mergeCells count="4">
    <mergeCell ref="B26:C26"/>
    <mergeCell ref="D26:E26"/>
    <mergeCell ref="F26:G26"/>
    <mergeCell ref="H26:I26"/>
  </mergeCells>
  <pageMargins left="0.55118110236220497" right="0.35433070866141703" top="0.59055118110236204" bottom="0.98425196850393704" header="0.118110236220472" footer="0.511811023622047"/>
  <pageSetup paperSize="9" scale="7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T39"/>
  <sheetViews>
    <sheetView showGridLines="0" view="pageBreakPreview" zoomScale="70" zoomScaleNormal="85" zoomScaleSheetLayoutView="70" workbookViewId="0">
      <selection activeCell="A2" sqref="A2:S39"/>
    </sheetView>
  </sheetViews>
  <sheetFormatPr defaultRowHeight="12.75"/>
  <cols>
    <col min="1" max="1" width="39.42578125" style="524" customWidth="1"/>
    <col min="2" max="4" width="11.42578125" style="526" customWidth="1"/>
    <col min="5" max="9" width="11.42578125" style="524" customWidth="1"/>
    <col min="10" max="10" width="11.42578125" style="573" customWidth="1"/>
    <col min="11" max="19" width="11.42578125" style="524" customWidth="1"/>
    <col min="20" max="16384" width="9.140625" style="524"/>
  </cols>
  <sheetData>
    <row r="1" spans="1:20" s="248" customFormat="1" ht="50.1" customHeight="1">
      <c r="A1" s="247"/>
      <c r="J1" s="301"/>
    </row>
    <row r="2" spans="1:20" ht="39.950000000000003" customHeight="1">
      <c r="A2" s="249" t="s">
        <v>517</v>
      </c>
      <c r="B2" s="251"/>
      <c r="C2" s="251"/>
      <c r="D2" s="251"/>
      <c r="E2" s="251"/>
      <c r="F2" s="251"/>
      <c r="G2" s="251"/>
      <c r="H2" s="251"/>
      <c r="I2" s="251"/>
      <c r="J2" s="251"/>
      <c r="K2" s="251"/>
      <c r="L2" s="251"/>
      <c r="M2" s="251"/>
      <c r="N2" s="251"/>
      <c r="O2" s="251"/>
      <c r="P2" s="251"/>
      <c r="Q2" s="251"/>
      <c r="R2" s="252" t="s">
        <v>276</v>
      </c>
      <c r="S2" s="651"/>
    </row>
    <row r="3" spans="1:20" ht="2.1" customHeight="1">
      <c r="A3" s="652"/>
      <c r="B3" s="653"/>
      <c r="C3" s="653"/>
      <c r="D3" s="653"/>
      <c r="E3" s="653"/>
      <c r="F3" s="653"/>
      <c r="G3" s="653"/>
      <c r="H3" s="653"/>
      <c r="I3" s="653"/>
      <c r="J3" s="653"/>
      <c r="K3" s="653"/>
      <c r="L3" s="653"/>
      <c r="M3" s="653"/>
      <c r="N3" s="653"/>
      <c r="O3" s="653"/>
      <c r="P3" s="653"/>
      <c r="Q3" s="653"/>
      <c r="R3" s="653"/>
      <c r="S3" s="653"/>
    </row>
    <row r="4" spans="1:20" ht="22.5" customHeight="1">
      <c r="A4" s="654"/>
      <c r="B4" s="654"/>
      <c r="C4" s="654"/>
      <c r="D4" s="654"/>
      <c r="E4" s="654"/>
      <c r="F4" s="654"/>
      <c r="G4" s="654"/>
      <c r="H4" s="654"/>
      <c r="I4" s="654"/>
      <c r="J4" s="654"/>
      <c r="K4" s="654"/>
      <c r="L4" s="654"/>
      <c r="M4" s="654"/>
      <c r="N4" s="654"/>
      <c r="O4" s="654"/>
      <c r="P4" s="654"/>
      <c r="Q4" s="654"/>
      <c r="R4" s="654"/>
      <c r="S4" s="654"/>
    </row>
    <row r="5" spans="1:20" ht="20.100000000000001" customHeight="1">
      <c r="A5" s="655" t="s">
        <v>406</v>
      </c>
      <c r="B5" s="656"/>
      <c r="C5" s="656"/>
      <c r="D5" s="656"/>
      <c r="E5" s="656"/>
      <c r="F5" s="656"/>
      <c r="G5" s="656"/>
      <c r="H5" s="656"/>
      <c r="I5" s="656"/>
      <c r="J5" s="656"/>
      <c r="K5" s="656"/>
      <c r="L5" s="656"/>
      <c r="M5" s="656"/>
      <c r="N5" s="656"/>
      <c r="O5" s="656"/>
      <c r="P5" s="656"/>
      <c r="Q5" s="656"/>
      <c r="R5" s="656"/>
      <c r="S5" s="656"/>
    </row>
    <row r="6" spans="1:20" ht="15.95" customHeight="1">
      <c r="A6" s="657"/>
      <c r="B6" s="966" t="s">
        <v>316</v>
      </c>
      <c r="C6" s="967"/>
      <c r="D6" s="968"/>
      <c r="E6" s="966" t="s">
        <v>317</v>
      </c>
      <c r="F6" s="967"/>
      <c r="G6" s="968"/>
      <c r="H6" s="966" t="s">
        <v>318</v>
      </c>
      <c r="I6" s="967"/>
      <c r="J6" s="968"/>
      <c r="K6" s="966" t="s">
        <v>407</v>
      </c>
      <c r="L6" s="967"/>
      <c r="M6" s="968"/>
      <c r="N6" s="966" t="s">
        <v>408</v>
      </c>
      <c r="O6" s="967"/>
      <c r="P6" s="968"/>
      <c r="Q6" s="966" t="s">
        <v>409</v>
      </c>
      <c r="R6" s="967"/>
      <c r="S6" s="967"/>
    </row>
    <row r="7" spans="1:20" ht="15.95" customHeight="1">
      <c r="A7" s="657"/>
      <c r="B7" s="658"/>
      <c r="C7" s="659" t="s">
        <v>306</v>
      </c>
      <c r="D7" s="660" t="s">
        <v>310</v>
      </c>
      <c r="E7" s="658"/>
      <c r="F7" s="659" t="s">
        <v>306</v>
      </c>
      <c r="G7" s="660" t="s">
        <v>310</v>
      </c>
      <c r="H7" s="658"/>
      <c r="I7" s="659" t="s">
        <v>306</v>
      </c>
      <c r="J7" s="660" t="s">
        <v>310</v>
      </c>
      <c r="K7" s="658"/>
      <c r="L7" s="659" t="s">
        <v>306</v>
      </c>
      <c r="M7" s="660" t="s">
        <v>310</v>
      </c>
      <c r="N7" s="658"/>
      <c r="O7" s="659" t="s">
        <v>306</v>
      </c>
      <c r="P7" s="660" t="s">
        <v>310</v>
      </c>
      <c r="Q7" s="436"/>
      <c r="R7" s="436" t="s">
        <v>310</v>
      </c>
      <c r="S7" s="436" t="s">
        <v>315</v>
      </c>
    </row>
    <row r="8" spans="1:20" s="573" customFormat="1" ht="15.95" customHeight="1">
      <c r="A8" s="661" t="s">
        <v>14</v>
      </c>
      <c r="B8" s="437" t="s">
        <v>1</v>
      </c>
      <c r="C8" s="436" t="s">
        <v>260</v>
      </c>
      <c r="D8" s="435" t="s">
        <v>260</v>
      </c>
      <c r="E8" s="437" t="s">
        <v>1</v>
      </c>
      <c r="F8" s="436" t="s">
        <v>260</v>
      </c>
      <c r="G8" s="435" t="s">
        <v>260</v>
      </c>
      <c r="H8" s="437" t="s">
        <v>1</v>
      </c>
      <c r="I8" s="436" t="s">
        <v>260</v>
      </c>
      <c r="J8" s="435" t="s">
        <v>260</v>
      </c>
      <c r="K8" s="437" t="s">
        <v>1</v>
      </c>
      <c r="L8" s="436" t="s">
        <v>260</v>
      </c>
      <c r="M8" s="435" t="s">
        <v>260</v>
      </c>
      <c r="N8" s="437" t="s">
        <v>1</v>
      </c>
      <c r="O8" s="436" t="s">
        <v>260</v>
      </c>
      <c r="P8" s="435" t="s">
        <v>260</v>
      </c>
      <c r="Q8" s="436" t="s">
        <v>1</v>
      </c>
      <c r="R8" s="436" t="s">
        <v>260</v>
      </c>
      <c r="S8" s="436" t="s">
        <v>324</v>
      </c>
      <c r="T8" s="524"/>
    </row>
    <row r="9" spans="1:20" s="573" customFormat="1" ht="15.95" customHeight="1">
      <c r="A9" s="662" t="s">
        <v>410</v>
      </c>
      <c r="B9" s="663"/>
      <c r="C9" s="664"/>
      <c r="D9" s="665"/>
      <c r="E9" s="663"/>
      <c r="F9" s="664"/>
      <c r="G9" s="665"/>
      <c r="H9" s="663"/>
      <c r="I9" s="664"/>
      <c r="J9" s="665"/>
      <c r="K9" s="663"/>
      <c r="L9" s="664"/>
      <c r="M9" s="665"/>
      <c r="N9" s="663"/>
      <c r="O9" s="664"/>
      <c r="P9" s="665"/>
      <c r="Q9" s="664"/>
      <c r="R9" s="664"/>
      <c r="S9" s="664"/>
    </row>
    <row r="10" spans="1:20" ht="15.95" customHeight="1">
      <c r="A10" s="666" t="s">
        <v>328</v>
      </c>
      <c r="B10" s="667">
        <v>1052.9739999999999</v>
      </c>
      <c r="C10" s="668">
        <v>930.39099999999985</v>
      </c>
      <c r="D10" s="669">
        <v>122.58300000000003</v>
      </c>
      <c r="E10" s="667">
        <v>554.06400000000008</v>
      </c>
      <c r="F10" s="668">
        <v>479.18800000000005</v>
      </c>
      <c r="G10" s="669">
        <v>74.875999999999976</v>
      </c>
      <c r="H10" s="667">
        <v>379.95999999999975</v>
      </c>
      <c r="I10" s="668">
        <v>356.88599999999974</v>
      </c>
      <c r="J10" s="669">
        <v>23.074000000000012</v>
      </c>
      <c r="K10" s="667">
        <v>571.45099999999979</v>
      </c>
      <c r="L10" s="668">
        <v>313.3119999999999</v>
      </c>
      <c r="M10" s="669">
        <v>258.1389999999999</v>
      </c>
      <c r="N10" s="667">
        <v>283.86500000000007</v>
      </c>
      <c r="O10" s="668">
        <v>125.59200000000004</v>
      </c>
      <c r="P10" s="669">
        <v>158.27300000000002</v>
      </c>
      <c r="Q10" s="668">
        <v>103.79299999999992</v>
      </c>
      <c r="R10" s="668">
        <v>0.79199999999999982</v>
      </c>
      <c r="S10" s="668">
        <v>103.00099999999992</v>
      </c>
    </row>
    <row r="11" spans="1:20" ht="15.95" customHeight="1">
      <c r="A11" s="666" t="s">
        <v>3</v>
      </c>
      <c r="B11" s="670">
        <v>172.11799999999999</v>
      </c>
      <c r="C11" s="671">
        <v>115.904</v>
      </c>
      <c r="D11" s="672">
        <v>56.213999999999999</v>
      </c>
      <c r="E11" s="670">
        <v>106.77799999999999</v>
      </c>
      <c r="F11" s="671">
        <v>80.062999999999988</v>
      </c>
      <c r="G11" s="672">
        <v>26.715000000000003</v>
      </c>
      <c r="H11" s="670">
        <v>40.317</v>
      </c>
      <c r="I11" s="671">
        <v>31.935000000000002</v>
      </c>
      <c r="J11" s="672">
        <v>8.3819999999999979</v>
      </c>
      <c r="K11" s="670">
        <v>185.85299999999998</v>
      </c>
      <c r="L11" s="671">
        <v>77.371000000000009</v>
      </c>
      <c r="M11" s="672">
        <v>108.48199999999997</v>
      </c>
      <c r="N11" s="670">
        <v>56.656999999999996</v>
      </c>
      <c r="O11" s="671">
        <v>13.366</v>
      </c>
      <c r="P11" s="672">
        <v>43.290999999999997</v>
      </c>
      <c r="Q11" s="671">
        <v>0.50500000000000034</v>
      </c>
      <c r="R11" s="671">
        <v>1.589</v>
      </c>
      <c r="S11" s="671">
        <v>-1.0839999999999996</v>
      </c>
    </row>
    <row r="12" spans="1:20" ht="15.95" customHeight="1">
      <c r="A12" s="666" t="s">
        <v>336</v>
      </c>
      <c r="B12" s="670">
        <v>2.4559999999999889</v>
      </c>
      <c r="C12" s="671">
        <v>0</v>
      </c>
      <c r="D12" s="672">
        <v>2.4559999999999889</v>
      </c>
      <c r="E12" s="670">
        <v>18.431000000000001</v>
      </c>
      <c r="F12" s="671">
        <v>1.2549999999999986</v>
      </c>
      <c r="G12" s="672">
        <v>17.176000000000002</v>
      </c>
      <c r="H12" s="670">
        <v>-0.28100000000000003</v>
      </c>
      <c r="I12" s="671">
        <v>-0.28100000000000003</v>
      </c>
      <c r="J12" s="672">
        <v>0</v>
      </c>
      <c r="K12" s="670">
        <v>17.982000000000003</v>
      </c>
      <c r="L12" s="671">
        <v>3.3350000000000009</v>
      </c>
      <c r="M12" s="672">
        <v>14.647000000000002</v>
      </c>
      <c r="N12" s="670">
        <v>7.9629999999999974</v>
      </c>
      <c r="O12" s="671">
        <v>6.5060000000000002</v>
      </c>
      <c r="P12" s="672">
        <v>1.4569999999999972</v>
      </c>
      <c r="Q12" s="671">
        <v>17.657</v>
      </c>
      <c r="R12" s="671">
        <v>17.846</v>
      </c>
      <c r="S12" s="671">
        <v>-0.18900000000000039</v>
      </c>
    </row>
    <row r="13" spans="1:20" ht="15.95" customHeight="1">
      <c r="A13" s="666" t="s">
        <v>344</v>
      </c>
      <c r="B13" s="670">
        <v>48.408999999999963</v>
      </c>
      <c r="C13" s="671">
        <v>-2.8160000000000043</v>
      </c>
      <c r="D13" s="672">
        <v>51.224999999999966</v>
      </c>
      <c r="E13" s="670">
        <v>48.614999999999995</v>
      </c>
      <c r="F13" s="671">
        <v>26.629999999999981</v>
      </c>
      <c r="G13" s="672">
        <v>21.985000000000014</v>
      </c>
      <c r="H13" s="670">
        <v>-8.950999999999997</v>
      </c>
      <c r="I13" s="671">
        <v>-10.824999999999998</v>
      </c>
      <c r="J13" s="672">
        <v>1.8739999999999997</v>
      </c>
      <c r="K13" s="670">
        <v>45.875999999999991</v>
      </c>
      <c r="L13" s="671">
        <v>6.137999999999991</v>
      </c>
      <c r="M13" s="672">
        <v>39.738</v>
      </c>
      <c r="N13" s="670">
        <v>54.844999999999999</v>
      </c>
      <c r="O13" s="671">
        <v>5.2079999999999984</v>
      </c>
      <c r="P13" s="672">
        <v>49.637</v>
      </c>
      <c r="Q13" s="671">
        <v>53.505999999999922</v>
      </c>
      <c r="R13" s="671">
        <v>-10.113999999999999</v>
      </c>
      <c r="S13" s="671">
        <v>63.619999999999919</v>
      </c>
    </row>
    <row r="14" spans="1:20" s="526" customFormat="1" ht="15.95" customHeight="1">
      <c r="A14" s="673" t="s">
        <v>4</v>
      </c>
      <c r="B14" s="674">
        <v>1275.9569999999997</v>
      </c>
      <c r="C14" s="675">
        <v>1043.4789999999998</v>
      </c>
      <c r="D14" s="676">
        <v>232.47799999999998</v>
      </c>
      <c r="E14" s="674">
        <v>727.88800000000015</v>
      </c>
      <c r="F14" s="675">
        <v>587.13599999999997</v>
      </c>
      <c r="G14" s="676">
        <v>140.75200000000001</v>
      </c>
      <c r="H14" s="674">
        <v>411.04499999999973</v>
      </c>
      <c r="I14" s="675">
        <v>377.71499999999975</v>
      </c>
      <c r="J14" s="676">
        <v>33.330000000000013</v>
      </c>
      <c r="K14" s="674">
        <v>821.16199999999969</v>
      </c>
      <c r="L14" s="675">
        <v>400.15599999999984</v>
      </c>
      <c r="M14" s="676">
        <v>421.00599999999986</v>
      </c>
      <c r="N14" s="674">
        <v>403.33000000000004</v>
      </c>
      <c r="O14" s="675">
        <v>150.67200000000003</v>
      </c>
      <c r="P14" s="676">
        <v>252.65800000000002</v>
      </c>
      <c r="Q14" s="675">
        <v>175.46099999999984</v>
      </c>
      <c r="R14" s="675">
        <v>10.113000000000001</v>
      </c>
      <c r="S14" s="675">
        <v>165.34799999999984</v>
      </c>
    </row>
    <row r="15" spans="1:20" ht="15.95" customHeight="1">
      <c r="A15" s="666" t="s">
        <v>346</v>
      </c>
      <c r="B15" s="670">
        <v>806.27400000000023</v>
      </c>
      <c r="C15" s="671">
        <v>630.88100000000031</v>
      </c>
      <c r="D15" s="672">
        <v>175.39299999999992</v>
      </c>
      <c r="E15" s="670">
        <v>485.18900000000025</v>
      </c>
      <c r="F15" s="671">
        <v>386.3090000000002</v>
      </c>
      <c r="G15" s="672">
        <v>98.880000000000052</v>
      </c>
      <c r="H15" s="670">
        <v>195.523</v>
      </c>
      <c r="I15" s="671">
        <v>178.798</v>
      </c>
      <c r="J15" s="672">
        <v>16.724999999999994</v>
      </c>
      <c r="K15" s="670">
        <v>466.99900000000014</v>
      </c>
      <c r="L15" s="671">
        <v>316.11500000000024</v>
      </c>
      <c r="M15" s="672">
        <v>150.8839999999999</v>
      </c>
      <c r="N15" s="670">
        <v>180.70099999999996</v>
      </c>
      <c r="O15" s="671">
        <v>74.836999999999989</v>
      </c>
      <c r="P15" s="672">
        <v>105.86399999999998</v>
      </c>
      <c r="Q15" s="671">
        <v>184.005</v>
      </c>
      <c r="R15" s="671">
        <v>6.3659999999999997</v>
      </c>
      <c r="S15" s="671">
        <v>177.63899999999998</v>
      </c>
    </row>
    <row r="16" spans="1:20" ht="15.95" customHeight="1">
      <c r="A16" s="666" t="s">
        <v>17</v>
      </c>
      <c r="B16" s="670">
        <v>0.49299999999999855</v>
      </c>
      <c r="C16" s="671">
        <v>0.49299999999999855</v>
      </c>
      <c r="D16" s="672">
        <v>0</v>
      </c>
      <c r="E16" s="670">
        <v>-1.8760000000000008</v>
      </c>
      <c r="F16" s="671">
        <v>-0.79400000000000048</v>
      </c>
      <c r="G16" s="672">
        <v>-1.0820000000000003</v>
      </c>
      <c r="H16" s="670">
        <v>1.7000000000000001E-2</v>
      </c>
      <c r="I16" s="671">
        <v>1.7000000000000001E-2</v>
      </c>
      <c r="J16" s="672">
        <v>0</v>
      </c>
      <c r="K16" s="670">
        <v>5.4020000000000001</v>
      </c>
      <c r="L16" s="671">
        <v>1.8560000000000001</v>
      </c>
      <c r="M16" s="672">
        <v>3.5459999999999998</v>
      </c>
      <c r="N16" s="670">
        <v>0</v>
      </c>
      <c r="O16" s="671">
        <v>0</v>
      </c>
      <c r="P16" s="672">
        <v>0</v>
      </c>
      <c r="Q16" s="671">
        <v>28.010999999999999</v>
      </c>
      <c r="R16" s="671">
        <v>21.731999999999999</v>
      </c>
      <c r="S16" s="671">
        <v>6.2789999999999999</v>
      </c>
    </row>
    <row r="17" spans="1:19" ht="15.95" customHeight="1">
      <c r="A17" s="673" t="s">
        <v>5</v>
      </c>
      <c r="B17" s="674">
        <v>806.76700000000028</v>
      </c>
      <c r="C17" s="675">
        <v>631.37400000000036</v>
      </c>
      <c r="D17" s="676">
        <v>175.39299999999992</v>
      </c>
      <c r="E17" s="674">
        <v>483.31300000000027</v>
      </c>
      <c r="F17" s="675">
        <v>385.51500000000021</v>
      </c>
      <c r="G17" s="676">
        <v>97.798000000000059</v>
      </c>
      <c r="H17" s="674">
        <v>195.54</v>
      </c>
      <c r="I17" s="675">
        <v>178.815</v>
      </c>
      <c r="J17" s="676">
        <v>16.724999999999994</v>
      </c>
      <c r="K17" s="674">
        <v>472.40100000000012</v>
      </c>
      <c r="L17" s="675">
        <v>317.97100000000023</v>
      </c>
      <c r="M17" s="676">
        <v>154.42999999999989</v>
      </c>
      <c r="N17" s="674">
        <v>180.70099999999996</v>
      </c>
      <c r="O17" s="675">
        <v>74.836999999999989</v>
      </c>
      <c r="P17" s="676">
        <v>105.86399999999998</v>
      </c>
      <c r="Q17" s="675">
        <v>212.01599999999999</v>
      </c>
      <c r="R17" s="675">
        <v>28.097999999999999</v>
      </c>
      <c r="S17" s="675">
        <v>183.91799999999998</v>
      </c>
    </row>
    <row r="18" spans="1:19" ht="15.95" customHeight="1">
      <c r="A18" s="673" t="s">
        <v>347</v>
      </c>
      <c r="B18" s="674">
        <v>469.18999999999937</v>
      </c>
      <c r="C18" s="675">
        <v>412.10499999999945</v>
      </c>
      <c r="D18" s="676">
        <v>57.085000000000065</v>
      </c>
      <c r="E18" s="674">
        <v>244.57499999999987</v>
      </c>
      <c r="F18" s="675">
        <v>201.62099999999975</v>
      </c>
      <c r="G18" s="676">
        <v>42.953999999999951</v>
      </c>
      <c r="H18" s="674">
        <v>215.50499999999974</v>
      </c>
      <c r="I18" s="675">
        <v>198.89999999999975</v>
      </c>
      <c r="J18" s="676">
        <v>16.605000000000018</v>
      </c>
      <c r="K18" s="674">
        <v>348.76099999999957</v>
      </c>
      <c r="L18" s="675">
        <v>82.184999999999604</v>
      </c>
      <c r="M18" s="676">
        <v>266.57599999999996</v>
      </c>
      <c r="N18" s="674">
        <v>222.62900000000008</v>
      </c>
      <c r="O18" s="675">
        <v>75.835000000000036</v>
      </c>
      <c r="P18" s="676">
        <v>146.79400000000004</v>
      </c>
      <c r="Q18" s="675">
        <v>-36.555000000000149</v>
      </c>
      <c r="R18" s="675">
        <v>-17.984999999999999</v>
      </c>
      <c r="S18" s="675">
        <v>-18.570000000000135</v>
      </c>
    </row>
    <row r="19" spans="1:19" ht="15.95" customHeight="1">
      <c r="A19" s="666" t="s">
        <v>348</v>
      </c>
      <c r="B19" s="670">
        <v>309.25599999999991</v>
      </c>
      <c r="C19" s="671">
        <v>234.38199999999995</v>
      </c>
      <c r="D19" s="672">
        <v>74.873999999999967</v>
      </c>
      <c r="E19" s="670">
        <v>82.275999999999982</v>
      </c>
      <c r="F19" s="671">
        <v>70.496999999999986</v>
      </c>
      <c r="G19" s="672">
        <v>11.779</v>
      </c>
      <c r="H19" s="670">
        <v>32.206999999999994</v>
      </c>
      <c r="I19" s="671">
        <v>24.99199999999999</v>
      </c>
      <c r="J19" s="672">
        <v>7.2149999999999999</v>
      </c>
      <c r="K19" s="670">
        <v>120.26200000000006</v>
      </c>
      <c r="L19" s="671">
        <v>33.576000000000022</v>
      </c>
      <c r="M19" s="672">
        <v>86.686000000000035</v>
      </c>
      <c r="N19" s="670">
        <v>16.210000000000008</v>
      </c>
      <c r="O19" s="671">
        <v>20.174000000000007</v>
      </c>
      <c r="P19" s="672">
        <v>-3.9639999999999986</v>
      </c>
      <c r="Q19" s="671">
        <v>2E-3</v>
      </c>
      <c r="R19" s="671">
        <v>0</v>
      </c>
      <c r="S19" s="671">
        <v>2E-3</v>
      </c>
    </row>
    <row r="20" spans="1:19" s="526" customFormat="1" ht="15.95" customHeight="1">
      <c r="A20" s="677" t="s">
        <v>6</v>
      </c>
      <c r="B20" s="678">
        <v>159.93399999999946</v>
      </c>
      <c r="C20" s="679">
        <v>177.7229999999995</v>
      </c>
      <c r="D20" s="680">
        <v>-17.788999999999902</v>
      </c>
      <c r="E20" s="678">
        <v>162.29899999999989</v>
      </c>
      <c r="F20" s="679">
        <v>131.12399999999977</v>
      </c>
      <c r="G20" s="680">
        <v>31.174999999999951</v>
      </c>
      <c r="H20" s="678">
        <v>183.29799999999975</v>
      </c>
      <c r="I20" s="679">
        <v>173.90799999999976</v>
      </c>
      <c r="J20" s="680">
        <v>9.3900000000000183</v>
      </c>
      <c r="K20" s="678">
        <v>228.49899999999951</v>
      </c>
      <c r="L20" s="679">
        <v>48.608999999999583</v>
      </c>
      <c r="M20" s="680">
        <v>179.88999999999993</v>
      </c>
      <c r="N20" s="678">
        <v>206.41900000000007</v>
      </c>
      <c r="O20" s="679">
        <v>55.66100000000003</v>
      </c>
      <c r="P20" s="680">
        <v>150.75800000000004</v>
      </c>
      <c r="Q20" s="679">
        <v>-36.557000000000151</v>
      </c>
      <c r="R20" s="679">
        <v>-17.984999999999999</v>
      </c>
      <c r="S20" s="679">
        <v>-18.572000000000134</v>
      </c>
    </row>
    <row r="21" spans="1:19" s="526" customFormat="1" ht="15.95" customHeight="1">
      <c r="A21" s="607" t="s">
        <v>411</v>
      </c>
      <c r="B21" s="670">
        <v>177.7229999999995</v>
      </c>
      <c r="C21" s="671">
        <v>177.7229999999995</v>
      </c>
      <c r="D21" s="672"/>
      <c r="E21" s="670">
        <v>131.12399999999977</v>
      </c>
      <c r="F21" s="671">
        <v>131.12399999999977</v>
      </c>
      <c r="G21" s="672"/>
      <c r="H21" s="670">
        <v>173.90799999999976</v>
      </c>
      <c r="I21" s="671">
        <v>173.90799999999976</v>
      </c>
      <c r="J21" s="672"/>
      <c r="K21" s="670">
        <v>48.608999999999583</v>
      </c>
      <c r="L21" s="671">
        <v>48.608999999999583</v>
      </c>
      <c r="M21" s="672"/>
      <c r="N21" s="670">
        <v>55.66100000000003</v>
      </c>
      <c r="O21" s="671">
        <v>55.66100000000003</v>
      </c>
      <c r="P21" s="672"/>
      <c r="Q21" s="671">
        <v>0</v>
      </c>
      <c r="R21" s="671"/>
      <c r="S21" s="671"/>
    </row>
    <row r="22" spans="1:19" s="526" customFormat="1" ht="15.95" customHeight="1">
      <c r="A22" s="607" t="s">
        <v>412</v>
      </c>
      <c r="B22" s="681">
        <v>-17.788999999999902</v>
      </c>
      <c r="C22" s="682"/>
      <c r="D22" s="683">
        <v>-17.788999999999902</v>
      </c>
      <c r="E22" s="681">
        <v>31.174999999999951</v>
      </c>
      <c r="F22" s="682"/>
      <c r="G22" s="683">
        <v>31.174999999999951</v>
      </c>
      <c r="H22" s="681">
        <v>9.3900000000000183</v>
      </c>
      <c r="I22" s="682"/>
      <c r="J22" s="683">
        <v>9.3900000000000183</v>
      </c>
      <c r="K22" s="681">
        <v>179.88999999999993</v>
      </c>
      <c r="L22" s="682"/>
      <c r="M22" s="683">
        <v>179.88999999999993</v>
      </c>
      <c r="N22" s="681">
        <v>150.75800000000004</v>
      </c>
      <c r="O22" s="682"/>
      <c r="P22" s="683">
        <v>150.75800000000004</v>
      </c>
      <c r="Q22" s="682">
        <v>-17.984999999999999</v>
      </c>
      <c r="R22" s="682">
        <v>-17.984999999999999</v>
      </c>
      <c r="S22" s="682"/>
    </row>
    <row r="23" spans="1:19" s="526" customFormat="1" ht="15.95" customHeight="1">
      <c r="A23" s="607" t="s">
        <v>413</v>
      </c>
      <c r="B23" s="681"/>
      <c r="C23" s="682"/>
      <c r="D23" s="683"/>
      <c r="E23" s="681"/>
      <c r="F23" s="682"/>
      <c r="G23" s="683"/>
      <c r="H23" s="681"/>
      <c r="I23" s="682"/>
      <c r="J23" s="683"/>
      <c r="K23" s="681"/>
      <c r="L23" s="682"/>
      <c r="M23" s="683"/>
      <c r="N23" s="681"/>
      <c r="O23" s="682"/>
      <c r="P23" s="683"/>
      <c r="Q23" s="682">
        <v>-18.572000000000134</v>
      </c>
      <c r="R23" s="682"/>
      <c r="S23" s="682">
        <v>-18.572000000000134</v>
      </c>
    </row>
    <row r="24" spans="1:19" s="526" customFormat="1" ht="15.95" customHeight="1">
      <c r="A24" s="677" t="s">
        <v>6</v>
      </c>
      <c r="B24" s="678">
        <v>159.9339999999996</v>
      </c>
      <c r="C24" s="679">
        <v>177.7229999999995</v>
      </c>
      <c r="D24" s="680">
        <v>-17.788999999999902</v>
      </c>
      <c r="E24" s="678">
        <v>162.29899999999972</v>
      </c>
      <c r="F24" s="679">
        <v>131.12399999999977</v>
      </c>
      <c r="G24" s="680">
        <v>31.174999999999951</v>
      </c>
      <c r="H24" s="678">
        <v>183.29799999999977</v>
      </c>
      <c r="I24" s="679">
        <v>173.90799999999976</v>
      </c>
      <c r="J24" s="680">
        <v>9.3900000000000183</v>
      </c>
      <c r="K24" s="678">
        <v>228.49899999999951</v>
      </c>
      <c r="L24" s="679">
        <v>48.608999999999583</v>
      </c>
      <c r="M24" s="680">
        <v>179.88999999999993</v>
      </c>
      <c r="N24" s="678">
        <v>206.41900000000007</v>
      </c>
      <c r="O24" s="679">
        <v>55.66100000000003</v>
      </c>
      <c r="P24" s="680">
        <v>150.75800000000004</v>
      </c>
      <c r="Q24" s="679">
        <v>-36.55700000000013</v>
      </c>
      <c r="R24" s="679">
        <v>-17.984999999999999</v>
      </c>
      <c r="S24" s="679">
        <v>-18.572000000000134</v>
      </c>
    </row>
    <row r="25" spans="1:19" s="526" customFormat="1" ht="15.95" customHeight="1">
      <c r="A25" s="684" t="s">
        <v>414</v>
      </c>
      <c r="B25" s="685"/>
      <c r="C25" s="686"/>
      <c r="D25" s="687"/>
      <c r="E25" s="685"/>
      <c r="F25" s="686"/>
      <c r="G25" s="687"/>
      <c r="H25" s="685"/>
      <c r="I25" s="686"/>
      <c r="J25" s="687"/>
      <c r="K25" s="685"/>
      <c r="L25" s="686"/>
      <c r="M25" s="687"/>
      <c r="N25" s="685"/>
      <c r="O25" s="686"/>
      <c r="P25" s="687"/>
      <c r="Q25" s="686"/>
      <c r="R25" s="686"/>
      <c r="S25" s="686"/>
    </row>
    <row r="26" spans="1:19" s="526" customFormat="1" ht="15.95" customHeight="1">
      <c r="A26" s="301" t="s">
        <v>370</v>
      </c>
      <c r="B26" s="688">
        <v>132.69936499400001</v>
      </c>
      <c r="C26" s="689">
        <v>132.69936499400001</v>
      </c>
      <c r="D26" s="690">
        <v>0</v>
      </c>
      <c r="E26" s="688">
        <v>30.915940049</v>
      </c>
      <c r="F26" s="689">
        <v>30.915940049</v>
      </c>
      <c r="G26" s="690">
        <v>0</v>
      </c>
      <c r="H26" s="688">
        <v>62.144166540000001</v>
      </c>
      <c r="I26" s="689">
        <v>62.144166540000001</v>
      </c>
      <c r="J26" s="690">
        <v>0</v>
      </c>
      <c r="K26" s="688">
        <v>22.244129872999999</v>
      </c>
      <c r="L26" s="689">
        <v>22.244129872999999</v>
      </c>
      <c r="M26" s="690">
        <v>0</v>
      </c>
      <c r="N26" s="688">
        <v>24.705410609000001</v>
      </c>
      <c r="O26" s="689">
        <v>24.705410609000001</v>
      </c>
      <c r="P26" s="690">
        <v>0</v>
      </c>
      <c r="Q26" s="689">
        <v>0</v>
      </c>
      <c r="R26" s="689">
        <v>0</v>
      </c>
      <c r="S26" s="689">
        <v>0</v>
      </c>
    </row>
    <row r="27" spans="1:19" s="526" customFormat="1" ht="15.95" customHeight="1">
      <c r="A27" s="301" t="s">
        <v>398</v>
      </c>
      <c r="B27" s="688">
        <v>71.491334324000007</v>
      </c>
      <c r="C27" s="689">
        <v>36.285539718000003</v>
      </c>
      <c r="D27" s="690">
        <v>35.205794605999998</v>
      </c>
      <c r="E27" s="688">
        <v>44.513694373</v>
      </c>
      <c r="F27" s="689">
        <v>33.966899568000002</v>
      </c>
      <c r="G27" s="690">
        <v>10.546794804999999</v>
      </c>
      <c r="H27" s="688">
        <v>9.2788816340000011</v>
      </c>
      <c r="I27" s="689">
        <v>4.4269332129999999</v>
      </c>
      <c r="J27" s="690">
        <v>4.8519484210000003</v>
      </c>
      <c r="K27" s="688">
        <v>59.653433577999998</v>
      </c>
      <c r="L27" s="689">
        <v>15.967234462</v>
      </c>
      <c r="M27" s="690">
        <v>43.686199115999997</v>
      </c>
      <c r="N27" s="688">
        <v>31.747719707000002</v>
      </c>
      <c r="O27" s="689">
        <v>3.6252067979999998</v>
      </c>
      <c r="P27" s="690">
        <v>28.122512909000001</v>
      </c>
      <c r="Q27" s="689">
        <v>5.1622308999999998E-2</v>
      </c>
      <c r="R27" s="689">
        <v>5.1622000000000001E-2</v>
      </c>
      <c r="S27" s="689">
        <v>3.0899999999999997E-7</v>
      </c>
    </row>
    <row r="28" spans="1:19" s="526" customFormat="1" ht="15.95" customHeight="1">
      <c r="A28" s="301" t="s">
        <v>415</v>
      </c>
      <c r="B28" s="688">
        <v>156.51411167000001</v>
      </c>
      <c r="C28" s="689">
        <v>112.133203499</v>
      </c>
      <c r="D28" s="690">
        <v>44.380908171000002</v>
      </c>
      <c r="E28" s="688">
        <v>91.222415542999997</v>
      </c>
      <c r="F28" s="689">
        <v>78.326732763999999</v>
      </c>
      <c r="G28" s="690">
        <v>12.895682778999999</v>
      </c>
      <c r="H28" s="688">
        <v>106.506146293</v>
      </c>
      <c r="I28" s="689">
        <v>105.940810293</v>
      </c>
      <c r="J28" s="690">
        <v>0.56533599999999995</v>
      </c>
      <c r="K28" s="688">
        <v>84.486515943000001</v>
      </c>
      <c r="L28" s="689">
        <v>69.265274907999995</v>
      </c>
      <c r="M28" s="690">
        <v>15.221241035</v>
      </c>
      <c r="N28" s="688">
        <v>26.317944317999999</v>
      </c>
      <c r="O28" s="689">
        <v>23.735165318</v>
      </c>
      <c r="P28" s="690">
        <v>2.5827789999999999</v>
      </c>
      <c r="Q28" s="689">
        <v>0</v>
      </c>
      <c r="R28" s="689">
        <v>0</v>
      </c>
      <c r="S28" s="689">
        <v>0</v>
      </c>
    </row>
    <row r="29" spans="1:19" s="526" customFormat="1" ht="15.95" customHeight="1">
      <c r="A29" s="691" t="s">
        <v>416</v>
      </c>
      <c r="B29" s="692">
        <v>17.702036203999999</v>
      </c>
      <c r="C29" s="693">
        <v>17.702036203999999</v>
      </c>
      <c r="D29" s="694">
        <v>0</v>
      </c>
      <c r="E29" s="692">
        <v>26.889680032000001</v>
      </c>
      <c r="F29" s="693">
        <v>26.889680032000001</v>
      </c>
      <c r="G29" s="694">
        <v>0</v>
      </c>
      <c r="H29" s="692">
        <v>6.7807111659999997</v>
      </c>
      <c r="I29" s="693">
        <v>6.7807111659999997</v>
      </c>
      <c r="J29" s="694">
        <v>0</v>
      </c>
      <c r="K29" s="692">
        <v>8.1366455389999999</v>
      </c>
      <c r="L29" s="693">
        <v>7.9842803870000001</v>
      </c>
      <c r="M29" s="694">
        <v>0.152365152</v>
      </c>
      <c r="N29" s="692">
        <v>0.51716441199999996</v>
      </c>
      <c r="O29" s="693">
        <v>0.51716441199999996</v>
      </c>
      <c r="P29" s="694">
        <v>0</v>
      </c>
      <c r="Q29" s="693">
        <v>0</v>
      </c>
      <c r="R29" s="693">
        <v>0</v>
      </c>
      <c r="S29" s="693">
        <v>0</v>
      </c>
    </row>
    <row r="30" spans="1:19" ht="15.95" customHeight="1">
      <c r="A30" s="684" t="s">
        <v>361</v>
      </c>
      <c r="B30" s="667"/>
      <c r="C30" s="668"/>
      <c r="D30" s="669"/>
      <c r="E30" s="667"/>
      <c r="F30" s="668"/>
      <c r="G30" s="669"/>
      <c r="H30" s="667"/>
      <c r="I30" s="668"/>
      <c r="J30" s="669"/>
      <c r="K30" s="667"/>
      <c r="L30" s="668"/>
      <c r="M30" s="669"/>
      <c r="N30" s="667"/>
      <c r="O30" s="668"/>
      <c r="P30" s="669"/>
      <c r="Q30" s="668"/>
      <c r="R30" s="668"/>
      <c r="S30" s="668"/>
    </row>
    <row r="31" spans="1:19" ht="15.95" customHeight="1">
      <c r="A31" s="248" t="s">
        <v>351</v>
      </c>
      <c r="B31" s="695">
        <v>0.63228384655595804</v>
      </c>
      <c r="C31" s="696">
        <v>0.60506632141135608</v>
      </c>
      <c r="D31" s="697">
        <v>0.75444988342982966</v>
      </c>
      <c r="E31" s="695">
        <v>0.66399363638361975</v>
      </c>
      <c r="F31" s="696">
        <v>0.6566025588620017</v>
      </c>
      <c r="G31" s="697">
        <v>0.69482494032056419</v>
      </c>
      <c r="H31" s="695">
        <v>0.47571433784622152</v>
      </c>
      <c r="I31" s="696">
        <v>0.47341249354672205</v>
      </c>
      <c r="J31" s="697">
        <v>0.50180018001800142</v>
      </c>
      <c r="K31" s="695">
        <v>0.57528356158711713</v>
      </c>
      <c r="L31" s="696">
        <v>0.79461759913633778</v>
      </c>
      <c r="M31" s="697">
        <v>0.36681187441509133</v>
      </c>
      <c r="N31" s="695">
        <v>0.44802271093149515</v>
      </c>
      <c r="O31" s="696">
        <v>0.49668817033025364</v>
      </c>
      <c r="P31" s="697">
        <v>0.41900117945998133</v>
      </c>
      <c r="Q31" s="696">
        <v>1.2083368953784612</v>
      </c>
      <c r="R31" s="696">
        <v>2.7784040344111536</v>
      </c>
      <c r="S31" s="696">
        <v>1.112308585528704</v>
      </c>
    </row>
    <row r="32" spans="1:19" ht="15.95" customHeight="1">
      <c r="A32" s="691" t="s">
        <v>417</v>
      </c>
      <c r="B32" s="698">
        <v>5.125995040234773E-2</v>
      </c>
      <c r="C32" s="699">
        <v>8.6963189309904779E-2</v>
      </c>
      <c r="D32" s="700">
        <v>-1.1119117188757768E-2</v>
      </c>
      <c r="E32" s="698">
        <v>0.1376761065778275</v>
      </c>
      <c r="F32" s="699">
        <v>0.16820061431441191</v>
      </c>
      <c r="G32" s="700">
        <v>8.6692423543703753E-2</v>
      </c>
      <c r="H32" s="698">
        <v>0.18493833205347532</v>
      </c>
      <c r="I32" s="699">
        <v>0.20466039854591028</v>
      </c>
      <c r="J32" s="700">
        <v>3.9659905450287088E-2</v>
      </c>
      <c r="K32" s="698">
        <v>8.997169852641719E-2</v>
      </c>
      <c r="L32" s="699">
        <v>5.2813852908640067E-2</v>
      </c>
      <c r="M32" s="700">
        <v>0.1116979999520893</v>
      </c>
      <c r="N32" s="698">
        <v>0.17310872758864976</v>
      </c>
      <c r="O32" s="699">
        <v>0.1382059627685592</v>
      </c>
      <c r="P32" s="700">
        <v>0.19064333702225081</v>
      </c>
      <c r="Q32" s="701">
        <v>3.9613248586624156E-2</v>
      </c>
      <c r="R32" s="699">
        <v>-0.41094944905797542</v>
      </c>
      <c r="S32" s="701">
        <v>0.21777124836018982</v>
      </c>
    </row>
    <row r="33" spans="1:19" ht="15.95" customHeight="1">
      <c r="A33" s="684" t="s">
        <v>418</v>
      </c>
      <c r="B33" s="702"/>
      <c r="C33" s="703"/>
      <c r="D33" s="704"/>
      <c r="E33" s="702"/>
      <c r="F33" s="703"/>
      <c r="G33" s="704"/>
      <c r="H33" s="702"/>
      <c r="I33" s="703"/>
      <c r="J33" s="704"/>
      <c r="K33" s="702"/>
      <c r="L33" s="703"/>
      <c r="M33" s="704"/>
      <c r="N33" s="702"/>
      <c r="O33" s="703"/>
      <c r="P33" s="704"/>
      <c r="Q33" s="703"/>
      <c r="R33" s="703"/>
      <c r="S33" s="703"/>
    </row>
    <row r="34" spans="1:19" ht="15.95" customHeight="1">
      <c r="A34" s="248" t="s">
        <v>419</v>
      </c>
      <c r="B34" s="681">
        <v>130.34622524320832</v>
      </c>
      <c r="C34" s="682">
        <v>155.33036813340985</v>
      </c>
      <c r="D34" s="683">
        <v>86.695072413938149</v>
      </c>
      <c r="E34" s="681">
        <v>94.217884191417454</v>
      </c>
      <c r="F34" s="682">
        <v>129.06273422936735</v>
      </c>
      <c r="G34" s="683">
        <v>36.018131879696895</v>
      </c>
      <c r="H34" s="681">
        <v>49.186668927514454</v>
      </c>
      <c r="I34" s="682">
        <v>43.349317584746409</v>
      </c>
      <c r="J34" s="683">
        <v>92.186281515406392</v>
      </c>
      <c r="K34" s="681">
        <v>61.93327347034743</v>
      </c>
      <c r="L34" s="682">
        <v>46.863762923452001</v>
      </c>
      <c r="M34" s="683">
        <v>70.744460530195639</v>
      </c>
      <c r="N34" s="681">
        <v>17.38918308367116</v>
      </c>
      <c r="O34" s="682">
        <v>64.719182305260205</v>
      </c>
      <c r="P34" s="683">
        <v>-6.3886767827625759</v>
      </c>
      <c r="Q34" s="682">
        <v>1.3622162512594595E-2</v>
      </c>
      <c r="R34" s="682">
        <v>0</v>
      </c>
      <c r="S34" s="682">
        <v>1.9008532131121296E-2</v>
      </c>
    </row>
    <row r="35" spans="1:19" ht="15.95" customHeight="1">
      <c r="A35" s="705" t="s">
        <v>356</v>
      </c>
      <c r="B35" s="706">
        <v>98918.747999999992</v>
      </c>
      <c r="C35" s="707">
        <v>64354.436999999998</v>
      </c>
      <c r="D35" s="708">
        <v>34564.311000000002</v>
      </c>
      <c r="E35" s="706">
        <v>36872.663</v>
      </c>
      <c r="F35" s="707">
        <v>23338.47</v>
      </c>
      <c r="G35" s="708">
        <v>13534.192999999999</v>
      </c>
      <c r="H35" s="706">
        <v>26938.962</v>
      </c>
      <c r="I35" s="707">
        <v>23756.414000000001</v>
      </c>
      <c r="J35" s="708">
        <v>3182.5479999999998</v>
      </c>
      <c r="K35" s="706">
        <v>78826.048999999999</v>
      </c>
      <c r="L35" s="707">
        <v>28798.414000000001</v>
      </c>
      <c r="M35" s="708">
        <v>50027.635000000002</v>
      </c>
      <c r="N35" s="706">
        <v>36118.377999999997</v>
      </c>
      <c r="O35" s="707">
        <v>11886.468999999999</v>
      </c>
      <c r="P35" s="708">
        <v>24231.909</v>
      </c>
      <c r="Q35" s="707">
        <v>4828.1980000000003</v>
      </c>
      <c r="R35" s="707">
        <v>1624.2819999999999</v>
      </c>
      <c r="S35" s="707">
        <v>3203.9160000000002</v>
      </c>
    </row>
    <row r="36" spans="1:19" ht="15" customHeight="1">
      <c r="A36" s="528" t="s">
        <v>420</v>
      </c>
      <c r="B36" s="522"/>
      <c r="C36" s="522"/>
      <c r="D36" s="522"/>
      <c r="E36" s="522"/>
      <c r="F36" s="522"/>
      <c r="G36" s="522"/>
      <c r="H36" s="522"/>
      <c r="I36" s="522"/>
      <c r="J36" s="522"/>
      <c r="K36" s="522"/>
      <c r="L36" s="522"/>
      <c r="M36" s="522"/>
      <c r="N36" s="522"/>
      <c r="O36" s="522"/>
      <c r="P36" s="522"/>
      <c r="Q36" s="522"/>
      <c r="R36" s="522"/>
      <c r="S36" s="522"/>
    </row>
    <row r="37" spans="1:19" ht="15" customHeight="1">
      <c r="A37" s="528" t="s">
        <v>364</v>
      </c>
      <c r="B37" s="522"/>
      <c r="C37" s="522"/>
      <c r="D37" s="522"/>
      <c r="E37" s="522"/>
      <c r="F37" s="522"/>
      <c r="G37" s="522"/>
      <c r="H37" s="522"/>
      <c r="I37" s="522"/>
      <c r="J37" s="522"/>
      <c r="K37" s="522"/>
      <c r="L37" s="522"/>
      <c r="M37" s="522"/>
      <c r="N37" s="522"/>
      <c r="O37" s="522"/>
      <c r="P37" s="522"/>
      <c r="Q37" s="522"/>
      <c r="R37" s="522"/>
      <c r="S37" s="522"/>
    </row>
    <row r="38" spans="1:19" ht="15" customHeight="1">
      <c r="A38" s="528" t="s">
        <v>365</v>
      </c>
    </row>
    <row r="39" spans="1:19" ht="15" customHeight="1"/>
  </sheetData>
  <mergeCells count="6">
    <mergeCell ref="Q6:S6"/>
    <mergeCell ref="B6:D6"/>
    <mergeCell ref="E6:G6"/>
    <mergeCell ref="H6:J6"/>
    <mergeCell ref="K6:M6"/>
    <mergeCell ref="N6:P6"/>
  </mergeCells>
  <pageMargins left="0.55118110236220497" right="0.35433070866141703" top="0.59055118110236204" bottom="0.98425196850393704" header="0.118110236220472" footer="0.511811023622047"/>
  <pageSetup paperSize="9" scale="5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S39"/>
  <sheetViews>
    <sheetView showGridLines="0" showZeros="0" view="pageBreakPreview" zoomScale="70" zoomScaleNormal="100" zoomScaleSheetLayoutView="70" workbookViewId="0">
      <selection activeCell="A2" sqref="A2:S39"/>
    </sheetView>
  </sheetViews>
  <sheetFormatPr defaultRowHeight="12.75"/>
  <cols>
    <col min="1" max="1" width="39.42578125" style="524" customWidth="1"/>
    <col min="2" max="4" width="11.42578125" style="526" customWidth="1"/>
    <col min="5" max="9" width="11.42578125" style="524" customWidth="1"/>
    <col min="10" max="10" width="11.42578125" style="573" customWidth="1"/>
    <col min="11" max="19" width="11.42578125" style="524" customWidth="1"/>
    <col min="20" max="16384" width="9.140625" style="524"/>
  </cols>
  <sheetData>
    <row r="1" spans="1:19" s="248" customFormat="1" ht="50.1" customHeight="1">
      <c r="A1" s="247"/>
      <c r="J1" s="301"/>
    </row>
    <row r="2" spans="1:19" ht="39.950000000000003" customHeight="1">
      <c r="A2" s="249" t="s">
        <v>519</v>
      </c>
      <c r="B2" s="251"/>
      <c r="C2" s="251"/>
      <c r="D2" s="251"/>
      <c r="E2" s="251"/>
      <c r="F2" s="251"/>
      <c r="G2" s="251"/>
      <c r="H2" s="251"/>
      <c r="I2" s="251"/>
      <c r="J2" s="251"/>
      <c r="K2" s="251"/>
      <c r="L2" s="251"/>
      <c r="M2" s="251"/>
      <c r="N2" s="251"/>
      <c r="O2" s="251"/>
      <c r="P2" s="251"/>
      <c r="Q2" s="251"/>
      <c r="R2" s="252" t="s">
        <v>283</v>
      </c>
      <c r="S2" s="651"/>
    </row>
    <row r="3" spans="1:19" ht="2.1" customHeight="1">
      <c r="A3" s="652"/>
      <c r="B3" s="653"/>
      <c r="C3" s="653"/>
      <c r="D3" s="653"/>
      <c r="E3" s="653"/>
      <c r="F3" s="653"/>
      <c r="G3" s="653"/>
      <c r="H3" s="653"/>
      <c r="I3" s="653"/>
      <c r="J3" s="653"/>
      <c r="K3" s="653"/>
      <c r="L3" s="653"/>
      <c r="M3" s="653"/>
      <c r="N3" s="653"/>
      <c r="O3" s="653"/>
      <c r="P3" s="653"/>
      <c r="Q3" s="653"/>
      <c r="R3" s="653"/>
      <c r="S3" s="653"/>
    </row>
    <row r="4" spans="1:19" ht="22.5" customHeight="1">
      <c r="A4" s="654"/>
      <c r="B4" s="654"/>
      <c r="C4" s="654"/>
      <c r="D4" s="654"/>
      <c r="E4" s="654"/>
      <c r="F4" s="654"/>
      <c r="G4" s="654"/>
      <c r="H4" s="654"/>
      <c r="I4" s="654"/>
      <c r="J4" s="654"/>
      <c r="K4" s="654"/>
      <c r="L4" s="654"/>
      <c r="M4" s="654"/>
      <c r="N4" s="654"/>
      <c r="O4" s="654"/>
      <c r="P4" s="654"/>
      <c r="Q4" s="654"/>
      <c r="R4" s="654"/>
      <c r="S4" s="654"/>
    </row>
    <row r="5" spans="1:19" ht="20.100000000000001" customHeight="1">
      <c r="A5" s="655" t="s">
        <v>421</v>
      </c>
      <c r="B5" s="656"/>
      <c r="C5" s="656"/>
      <c r="D5" s="656"/>
      <c r="E5" s="656"/>
      <c r="F5" s="656"/>
      <c r="G5" s="656"/>
      <c r="H5" s="656"/>
      <c r="I5" s="656"/>
      <c r="J5" s="656"/>
      <c r="K5" s="656"/>
      <c r="L5" s="656"/>
      <c r="M5" s="656"/>
      <c r="N5" s="656"/>
      <c r="O5" s="656"/>
      <c r="P5" s="656"/>
      <c r="Q5" s="656"/>
      <c r="R5" s="656"/>
      <c r="S5" s="656"/>
    </row>
    <row r="6" spans="1:19" ht="15.95" customHeight="1">
      <c r="A6" s="657"/>
      <c r="B6" s="966" t="s">
        <v>316</v>
      </c>
      <c r="C6" s="967"/>
      <c r="D6" s="968"/>
      <c r="E6" s="966" t="s">
        <v>317</v>
      </c>
      <c r="F6" s="967"/>
      <c r="G6" s="968"/>
      <c r="H6" s="966" t="s">
        <v>318</v>
      </c>
      <c r="I6" s="967"/>
      <c r="J6" s="968"/>
      <c r="K6" s="966" t="s">
        <v>407</v>
      </c>
      <c r="L6" s="967"/>
      <c r="M6" s="968"/>
      <c r="N6" s="966" t="s">
        <v>408</v>
      </c>
      <c r="O6" s="967"/>
      <c r="P6" s="968"/>
      <c r="Q6" s="966" t="s">
        <v>422</v>
      </c>
      <c r="R6" s="967"/>
      <c r="S6" s="967"/>
    </row>
    <row r="7" spans="1:19" ht="15.95" customHeight="1">
      <c r="A7" s="657"/>
      <c r="B7" s="658"/>
      <c r="C7" s="659" t="s">
        <v>306</v>
      </c>
      <c r="D7" s="660" t="s">
        <v>310</v>
      </c>
      <c r="E7" s="658"/>
      <c r="F7" s="659" t="s">
        <v>306</v>
      </c>
      <c r="G7" s="660" t="s">
        <v>310</v>
      </c>
      <c r="H7" s="658"/>
      <c r="I7" s="659" t="s">
        <v>306</v>
      </c>
      <c r="J7" s="660" t="s">
        <v>310</v>
      </c>
      <c r="K7" s="658"/>
      <c r="L7" s="659" t="s">
        <v>306</v>
      </c>
      <c r="M7" s="660" t="s">
        <v>310</v>
      </c>
      <c r="N7" s="658"/>
      <c r="O7" s="659" t="s">
        <v>306</v>
      </c>
      <c r="P7" s="660" t="s">
        <v>310</v>
      </c>
      <c r="Q7" s="436"/>
      <c r="R7" s="436" t="s">
        <v>310</v>
      </c>
      <c r="S7" s="436" t="s">
        <v>315</v>
      </c>
    </row>
    <row r="8" spans="1:19" s="573" customFormat="1" ht="15.95" customHeight="1">
      <c r="A8" s="661" t="s">
        <v>14</v>
      </c>
      <c r="B8" s="437" t="s">
        <v>1</v>
      </c>
      <c r="C8" s="436" t="s">
        <v>260</v>
      </c>
      <c r="D8" s="435" t="s">
        <v>260</v>
      </c>
      <c r="E8" s="437" t="s">
        <v>1</v>
      </c>
      <c r="F8" s="436" t="s">
        <v>260</v>
      </c>
      <c r="G8" s="435" t="s">
        <v>260</v>
      </c>
      <c r="H8" s="437" t="s">
        <v>1</v>
      </c>
      <c r="I8" s="436" t="s">
        <v>260</v>
      </c>
      <c r="J8" s="435" t="s">
        <v>260</v>
      </c>
      <c r="K8" s="437" t="s">
        <v>1</v>
      </c>
      <c r="L8" s="436" t="s">
        <v>260</v>
      </c>
      <c r="M8" s="435" t="s">
        <v>260</v>
      </c>
      <c r="N8" s="437" t="s">
        <v>1</v>
      </c>
      <c r="O8" s="436" t="s">
        <v>260</v>
      </c>
      <c r="P8" s="435" t="s">
        <v>260</v>
      </c>
      <c r="Q8" s="436" t="s">
        <v>1</v>
      </c>
      <c r="R8" s="436" t="s">
        <v>260</v>
      </c>
      <c r="S8" s="436" t="s">
        <v>324</v>
      </c>
    </row>
    <row r="9" spans="1:19" s="573" customFormat="1" ht="15.95" customHeight="1">
      <c r="A9" s="662" t="s">
        <v>410</v>
      </c>
      <c r="B9" s="663"/>
      <c r="C9" s="664"/>
      <c r="D9" s="665"/>
      <c r="E9" s="663"/>
      <c r="F9" s="664"/>
      <c r="G9" s="665"/>
      <c r="H9" s="663"/>
      <c r="I9" s="664"/>
      <c r="J9" s="665"/>
      <c r="K9" s="663"/>
      <c r="L9" s="664"/>
      <c r="M9" s="665"/>
      <c r="N9" s="663"/>
      <c r="O9" s="664"/>
      <c r="P9" s="665"/>
      <c r="Q9" s="664"/>
      <c r="R9" s="664"/>
      <c r="S9" s="664"/>
    </row>
    <row r="10" spans="1:19" ht="15.95" customHeight="1">
      <c r="A10" s="666" t="s">
        <v>328</v>
      </c>
      <c r="B10" s="667">
        <v>1020.4180000000001</v>
      </c>
      <c r="C10" s="668">
        <v>828.21900000000005</v>
      </c>
      <c r="D10" s="669">
        <v>192.19900000000004</v>
      </c>
      <c r="E10" s="667">
        <v>535.63699999999994</v>
      </c>
      <c r="F10" s="668">
        <v>436.67799999999994</v>
      </c>
      <c r="G10" s="669">
        <v>98.958999999999975</v>
      </c>
      <c r="H10" s="667">
        <v>301.05599999999993</v>
      </c>
      <c r="I10" s="668">
        <v>284.53499999999991</v>
      </c>
      <c r="J10" s="669">
        <v>16.521000000000001</v>
      </c>
      <c r="K10" s="667">
        <v>575.97229821247174</v>
      </c>
      <c r="L10" s="668">
        <v>293.08229821247141</v>
      </c>
      <c r="M10" s="669">
        <v>282.89000000000027</v>
      </c>
      <c r="N10" s="667">
        <v>355.07100000000008</v>
      </c>
      <c r="O10" s="668">
        <v>153.74799999999999</v>
      </c>
      <c r="P10" s="669">
        <v>201.32300000000009</v>
      </c>
      <c r="Q10" s="668">
        <v>78.654000000000067</v>
      </c>
      <c r="R10" s="668">
        <v>-2.9659999999999975</v>
      </c>
      <c r="S10" s="668">
        <v>81.620000000000061</v>
      </c>
    </row>
    <row r="11" spans="1:19" ht="15.95" customHeight="1">
      <c r="A11" s="666" t="s">
        <v>3</v>
      </c>
      <c r="B11" s="670">
        <v>154.69700000000003</v>
      </c>
      <c r="C11" s="671">
        <v>117.432</v>
      </c>
      <c r="D11" s="672">
        <v>37.265000000000022</v>
      </c>
      <c r="E11" s="670">
        <v>93.868000000000023</v>
      </c>
      <c r="F11" s="671">
        <v>76.333000000000027</v>
      </c>
      <c r="G11" s="672">
        <v>17.534999999999989</v>
      </c>
      <c r="H11" s="670">
        <v>31.423000000000009</v>
      </c>
      <c r="I11" s="671">
        <v>20.237000000000009</v>
      </c>
      <c r="J11" s="672">
        <v>11.186</v>
      </c>
      <c r="K11" s="670">
        <v>184.97950225719688</v>
      </c>
      <c r="L11" s="671">
        <v>68.753502257196899</v>
      </c>
      <c r="M11" s="672">
        <v>116.22599999999998</v>
      </c>
      <c r="N11" s="670">
        <v>38.391999999999996</v>
      </c>
      <c r="O11" s="671">
        <v>15.487</v>
      </c>
      <c r="P11" s="672">
        <v>22.904999999999994</v>
      </c>
      <c r="Q11" s="671">
        <v>6.9670000000000014</v>
      </c>
      <c r="R11" s="671">
        <v>-0.16600000000000001</v>
      </c>
      <c r="S11" s="671">
        <v>7.1330000000000018</v>
      </c>
    </row>
    <row r="12" spans="1:19" ht="15.95" customHeight="1">
      <c r="A12" s="666" t="s">
        <v>336</v>
      </c>
      <c r="B12" s="670">
        <v>18.007999999999999</v>
      </c>
      <c r="C12" s="671">
        <v>1E-3</v>
      </c>
      <c r="D12" s="672">
        <v>18.006999999999998</v>
      </c>
      <c r="E12" s="670">
        <v>-18.137999999999995</v>
      </c>
      <c r="F12" s="671">
        <v>-2.726</v>
      </c>
      <c r="G12" s="672">
        <v>-15.411999999999995</v>
      </c>
      <c r="H12" s="670">
        <v>0.10400000000000001</v>
      </c>
      <c r="I12" s="671">
        <v>0.10400000000000001</v>
      </c>
      <c r="J12" s="672">
        <v>0</v>
      </c>
      <c r="K12" s="670">
        <v>4.9215065248756096</v>
      </c>
      <c r="L12" s="671">
        <v>-0.96449347512439088</v>
      </c>
      <c r="M12" s="672">
        <v>5.8860000000000001</v>
      </c>
      <c r="N12" s="670">
        <v>3.1089999999999973</v>
      </c>
      <c r="O12" s="671">
        <v>6.2069999999999999</v>
      </c>
      <c r="P12" s="672">
        <v>-3.0980000000000025</v>
      </c>
      <c r="Q12" s="671">
        <v>10.363000000000024</v>
      </c>
      <c r="R12" s="671">
        <v>4.1630000000000003</v>
      </c>
      <c r="S12" s="671">
        <v>6.2000000000000233</v>
      </c>
    </row>
    <row r="13" spans="1:19" ht="15.95" customHeight="1">
      <c r="A13" s="666" t="s">
        <v>344</v>
      </c>
      <c r="B13" s="670">
        <v>-24.248999999999981</v>
      </c>
      <c r="C13" s="671">
        <v>3.9240000000000004</v>
      </c>
      <c r="D13" s="672">
        <v>-28.172999999999981</v>
      </c>
      <c r="E13" s="670">
        <v>30.719999999999992</v>
      </c>
      <c r="F13" s="671">
        <v>24.104999999999993</v>
      </c>
      <c r="G13" s="672">
        <v>6.6150000000000002</v>
      </c>
      <c r="H13" s="670">
        <v>-16.719999999999995</v>
      </c>
      <c r="I13" s="671">
        <v>-18.831999999999997</v>
      </c>
      <c r="J13" s="672">
        <v>2.112000000000001</v>
      </c>
      <c r="K13" s="670">
        <v>-40.138577850103502</v>
      </c>
      <c r="L13" s="671">
        <v>-55.774577850103498</v>
      </c>
      <c r="M13" s="672">
        <v>15.635999999999999</v>
      </c>
      <c r="N13" s="670">
        <v>14.773000000000021</v>
      </c>
      <c r="O13" s="671">
        <v>2.5630000000000002</v>
      </c>
      <c r="P13" s="672">
        <v>12.21000000000002</v>
      </c>
      <c r="Q13" s="671">
        <v>-149.03199999999995</v>
      </c>
      <c r="R13" s="671">
        <v>-12.414000000000009</v>
      </c>
      <c r="S13" s="671">
        <v>-136.61799999999994</v>
      </c>
    </row>
    <row r="14" spans="1:19" s="526" customFormat="1" ht="15.95" customHeight="1">
      <c r="A14" s="673" t="s">
        <v>4</v>
      </c>
      <c r="B14" s="674">
        <v>1168.8740000000003</v>
      </c>
      <c r="C14" s="675">
        <v>949.57600000000002</v>
      </c>
      <c r="D14" s="676">
        <v>219.29800000000009</v>
      </c>
      <c r="E14" s="674">
        <v>642.08699999999999</v>
      </c>
      <c r="F14" s="675">
        <v>534.39</v>
      </c>
      <c r="G14" s="676">
        <v>107.69699999999997</v>
      </c>
      <c r="H14" s="674">
        <v>315.86299999999994</v>
      </c>
      <c r="I14" s="675">
        <v>286.04399999999993</v>
      </c>
      <c r="J14" s="676">
        <v>29.819000000000003</v>
      </c>
      <c r="K14" s="674">
        <v>725.73472914444062</v>
      </c>
      <c r="L14" s="675">
        <v>305.09672914444036</v>
      </c>
      <c r="M14" s="676">
        <v>420.63800000000032</v>
      </c>
      <c r="N14" s="674">
        <v>411.34500000000008</v>
      </c>
      <c r="O14" s="675">
        <v>178.00499999999997</v>
      </c>
      <c r="P14" s="676">
        <v>233.34000000000009</v>
      </c>
      <c r="Q14" s="675">
        <v>-53.04799999999986</v>
      </c>
      <c r="R14" s="675">
        <v>-11.383000000000006</v>
      </c>
      <c r="S14" s="675">
        <v>-41.664999999999864</v>
      </c>
    </row>
    <row r="15" spans="1:19" ht="15.95" customHeight="1">
      <c r="A15" s="666" t="s">
        <v>346</v>
      </c>
      <c r="B15" s="670">
        <v>745.69399999999996</v>
      </c>
      <c r="C15" s="671">
        <v>583.67899999999997</v>
      </c>
      <c r="D15" s="672">
        <v>162.01500000000001</v>
      </c>
      <c r="E15" s="670">
        <v>461.40899999999999</v>
      </c>
      <c r="F15" s="671">
        <v>371.649</v>
      </c>
      <c r="G15" s="672">
        <v>89.759999999999991</v>
      </c>
      <c r="H15" s="670">
        <v>187.02799999999999</v>
      </c>
      <c r="I15" s="671">
        <v>174.24099999999999</v>
      </c>
      <c r="J15" s="672">
        <v>12.786999999999999</v>
      </c>
      <c r="K15" s="670">
        <v>519.97472844942399</v>
      </c>
      <c r="L15" s="671">
        <v>338.35972844942404</v>
      </c>
      <c r="M15" s="672">
        <v>181.61500000000001</v>
      </c>
      <c r="N15" s="670">
        <v>204.39800000000002</v>
      </c>
      <c r="O15" s="671">
        <v>92.546000000000006</v>
      </c>
      <c r="P15" s="672">
        <v>111.852</v>
      </c>
      <c r="Q15" s="671">
        <v>185.76499999999999</v>
      </c>
      <c r="R15" s="671">
        <v>9.0530000000000008</v>
      </c>
      <c r="S15" s="671">
        <v>176.71199999999999</v>
      </c>
    </row>
    <row r="16" spans="1:19" ht="15.95" customHeight="1">
      <c r="A16" s="666" t="s">
        <v>17</v>
      </c>
      <c r="B16" s="670">
        <v>0.55300000000000005</v>
      </c>
      <c r="C16" s="671">
        <v>0.55300000000000005</v>
      </c>
      <c r="D16" s="672">
        <v>0</v>
      </c>
      <c r="E16" s="670">
        <v>5.1909999999999998</v>
      </c>
      <c r="F16" s="671">
        <v>5.3449999999999998</v>
      </c>
      <c r="G16" s="672">
        <v>-0.15400000000000003</v>
      </c>
      <c r="H16" s="670">
        <v>0</v>
      </c>
      <c r="I16" s="671">
        <v>0</v>
      </c>
      <c r="J16" s="672">
        <v>0</v>
      </c>
      <c r="K16" s="670">
        <v>5.3</v>
      </c>
      <c r="L16" s="671">
        <v>0.18099999999999999</v>
      </c>
      <c r="M16" s="672">
        <v>5.1189999999999998</v>
      </c>
      <c r="N16" s="670">
        <v>2.12</v>
      </c>
      <c r="O16" s="671">
        <v>0</v>
      </c>
      <c r="P16" s="672">
        <v>2.12</v>
      </c>
      <c r="Q16" s="671">
        <v>22.244000000000003</v>
      </c>
      <c r="R16" s="671">
        <v>14.978000000000002</v>
      </c>
      <c r="S16" s="671">
        <v>7.2660000000000009</v>
      </c>
    </row>
    <row r="17" spans="1:19" ht="15.95" customHeight="1">
      <c r="A17" s="673" t="s">
        <v>5</v>
      </c>
      <c r="B17" s="674">
        <v>746.24699999999996</v>
      </c>
      <c r="C17" s="675">
        <v>584.23199999999997</v>
      </c>
      <c r="D17" s="676">
        <v>162.01500000000001</v>
      </c>
      <c r="E17" s="674">
        <v>466.59999999999997</v>
      </c>
      <c r="F17" s="675">
        <v>376.99400000000003</v>
      </c>
      <c r="G17" s="676">
        <v>89.605999999999995</v>
      </c>
      <c r="H17" s="674">
        <v>187.02799999999999</v>
      </c>
      <c r="I17" s="675">
        <v>174.24099999999999</v>
      </c>
      <c r="J17" s="676">
        <v>12.786999999999999</v>
      </c>
      <c r="K17" s="674">
        <v>525.27472844942395</v>
      </c>
      <c r="L17" s="675">
        <v>338.54072844942402</v>
      </c>
      <c r="M17" s="676">
        <v>186.73400000000001</v>
      </c>
      <c r="N17" s="674">
        <v>206.51800000000003</v>
      </c>
      <c r="O17" s="675">
        <v>92.546000000000006</v>
      </c>
      <c r="P17" s="676">
        <v>113.97200000000001</v>
      </c>
      <c r="Q17" s="675">
        <v>208.00899999999999</v>
      </c>
      <c r="R17" s="675">
        <v>24.031000000000002</v>
      </c>
      <c r="S17" s="675">
        <v>183.97799999999998</v>
      </c>
    </row>
    <row r="18" spans="1:19" ht="15.95" customHeight="1">
      <c r="A18" s="673" t="s">
        <v>347</v>
      </c>
      <c r="B18" s="674">
        <v>422.62700000000029</v>
      </c>
      <c r="C18" s="675">
        <v>365.34400000000005</v>
      </c>
      <c r="D18" s="676">
        <v>57.283000000000072</v>
      </c>
      <c r="E18" s="674">
        <v>175.48700000000002</v>
      </c>
      <c r="F18" s="675">
        <v>157.39599999999996</v>
      </c>
      <c r="G18" s="676">
        <v>18.09099999999998</v>
      </c>
      <c r="H18" s="674">
        <v>128.83499999999995</v>
      </c>
      <c r="I18" s="675">
        <v>111.80299999999994</v>
      </c>
      <c r="J18" s="676">
        <v>17.032000000000004</v>
      </c>
      <c r="K18" s="674">
        <v>200.46000069501667</v>
      </c>
      <c r="L18" s="675">
        <v>-33.443999304983663</v>
      </c>
      <c r="M18" s="676">
        <v>233.90400000000031</v>
      </c>
      <c r="N18" s="674">
        <v>204.82700000000006</v>
      </c>
      <c r="O18" s="675">
        <v>85.458999999999961</v>
      </c>
      <c r="P18" s="676">
        <v>119.36800000000008</v>
      </c>
      <c r="Q18" s="675">
        <v>-261.05699999999985</v>
      </c>
      <c r="R18" s="675">
        <v>-35.414000000000009</v>
      </c>
      <c r="S18" s="675">
        <v>-225.64299999999986</v>
      </c>
    </row>
    <row r="19" spans="1:19" ht="15.95" customHeight="1">
      <c r="A19" s="666" t="s">
        <v>348</v>
      </c>
      <c r="B19" s="670">
        <v>293.87399999999997</v>
      </c>
      <c r="C19" s="671">
        <v>192.86099999999999</v>
      </c>
      <c r="D19" s="672">
        <v>101.01299999999998</v>
      </c>
      <c r="E19" s="670">
        <v>42.065999999999974</v>
      </c>
      <c r="F19" s="671">
        <v>41.666999999999973</v>
      </c>
      <c r="G19" s="672">
        <v>0.39899999999999958</v>
      </c>
      <c r="H19" s="670">
        <v>26.961000000000006</v>
      </c>
      <c r="I19" s="671">
        <v>25.857000000000006</v>
      </c>
      <c r="J19" s="672">
        <v>1.104000000000001</v>
      </c>
      <c r="K19" s="670">
        <v>228.34017200000005</v>
      </c>
      <c r="L19" s="671">
        <v>52.931172000000004</v>
      </c>
      <c r="M19" s="672">
        <v>175.40900000000005</v>
      </c>
      <c r="N19" s="670">
        <v>-2.7069999999999999</v>
      </c>
      <c r="O19" s="671">
        <v>0.44900000000000001</v>
      </c>
      <c r="P19" s="672">
        <v>-3.1559999999999997</v>
      </c>
      <c r="Q19" s="671">
        <v>-1E-3</v>
      </c>
      <c r="R19" s="671">
        <v>0</v>
      </c>
      <c r="S19" s="671">
        <v>-1E-3</v>
      </c>
    </row>
    <row r="20" spans="1:19" s="526" customFormat="1" ht="15.95" customHeight="1">
      <c r="A20" s="677" t="s">
        <v>6</v>
      </c>
      <c r="B20" s="678">
        <v>128.75300000000033</v>
      </c>
      <c r="C20" s="679">
        <v>172.48300000000006</v>
      </c>
      <c r="D20" s="680">
        <v>-43.729999999999905</v>
      </c>
      <c r="E20" s="678">
        <v>133.42100000000005</v>
      </c>
      <c r="F20" s="679">
        <v>115.72899999999998</v>
      </c>
      <c r="G20" s="680">
        <v>17.691999999999979</v>
      </c>
      <c r="H20" s="678">
        <v>101.87399999999994</v>
      </c>
      <c r="I20" s="679">
        <v>85.945999999999941</v>
      </c>
      <c r="J20" s="680">
        <v>15.928000000000003</v>
      </c>
      <c r="K20" s="678">
        <v>-27.880171304983378</v>
      </c>
      <c r="L20" s="679">
        <v>-86.375171304983667</v>
      </c>
      <c r="M20" s="680">
        <v>58.49500000000026</v>
      </c>
      <c r="N20" s="678">
        <v>207.53400000000005</v>
      </c>
      <c r="O20" s="679">
        <v>85.009999999999962</v>
      </c>
      <c r="P20" s="680">
        <v>122.52400000000009</v>
      </c>
      <c r="Q20" s="679">
        <v>-261.05599999999987</v>
      </c>
      <c r="R20" s="679">
        <v>-35.414000000000009</v>
      </c>
      <c r="S20" s="679">
        <v>-225.64199999999985</v>
      </c>
    </row>
    <row r="21" spans="1:19" s="526" customFormat="1" ht="15.95" customHeight="1">
      <c r="A21" s="607" t="s">
        <v>411</v>
      </c>
      <c r="B21" s="670">
        <v>172.48300000000006</v>
      </c>
      <c r="C21" s="671">
        <v>172.48300000000006</v>
      </c>
      <c r="D21" s="672"/>
      <c r="E21" s="670">
        <v>115.72899999999998</v>
      </c>
      <c r="F21" s="671">
        <v>115.72899999999998</v>
      </c>
      <c r="G21" s="672"/>
      <c r="H21" s="670">
        <v>85.945999999999941</v>
      </c>
      <c r="I21" s="671">
        <v>85.945999999999941</v>
      </c>
      <c r="J21" s="672"/>
      <c r="K21" s="670">
        <v>-86.375171304983667</v>
      </c>
      <c r="L21" s="671">
        <v>-86.375171304983667</v>
      </c>
      <c r="M21" s="672"/>
      <c r="N21" s="670">
        <v>85.009999999999962</v>
      </c>
      <c r="O21" s="671">
        <v>85.009999999999962</v>
      </c>
      <c r="P21" s="672"/>
      <c r="Q21" s="671">
        <v>0</v>
      </c>
      <c r="R21" s="671"/>
      <c r="S21" s="671"/>
    </row>
    <row r="22" spans="1:19" s="526" customFormat="1" ht="15.95" customHeight="1">
      <c r="A22" s="607" t="s">
        <v>412</v>
      </c>
      <c r="B22" s="681">
        <v>-43.729999999999905</v>
      </c>
      <c r="C22" s="682"/>
      <c r="D22" s="683">
        <v>-43.729999999999905</v>
      </c>
      <c r="E22" s="681">
        <v>17.691999999999979</v>
      </c>
      <c r="F22" s="682"/>
      <c r="G22" s="683">
        <v>17.691999999999979</v>
      </c>
      <c r="H22" s="681">
        <v>15.928000000000003</v>
      </c>
      <c r="I22" s="682"/>
      <c r="J22" s="683">
        <v>15.928000000000003</v>
      </c>
      <c r="K22" s="681">
        <v>58.49500000000026</v>
      </c>
      <c r="L22" s="682"/>
      <c r="M22" s="683">
        <v>58.49500000000026</v>
      </c>
      <c r="N22" s="681">
        <v>122.52400000000009</v>
      </c>
      <c r="O22" s="682"/>
      <c r="P22" s="683">
        <v>122.52400000000009</v>
      </c>
      <c r="Q22" s="682">
        <v>-35.414000000000009</v>
      </c>
      <c r="R22" s="682">
        <v>-35.414000000000009</v>
      </c>
      <c r="S22" s="682"/>
    </row>
    <row r="23" spans="1:19" s="526" customFormat="1" ht="15.95" customHeight="1">
      <c r="A23" s="607" t="s">
        <v>413</v>
      </c>
      <c r="B23" s="681"/>
      <c r="C23" s="682"/>
      <c r="D23" s="683"/>
      <c r="E23" s="681"/>
      <c r="F23" s="682"/>
      <c r="G23" s="683"/>
      <c r="H23" s="681"/>
      <c r="I23" s="682"/>
      <c r="J23" s="683"/>
      <c r="K23" s="681"/>
      <c r="L23" s="682"/>
      <c r="M23" s="683"/>
      <c r="N23" s="681"/>
      <c r="O23" s="682"/>
      <c r="P23" s="683"/>
      <c r="Q23" s="682">
        <v>-225.64199999999985</v>
      </c>
      <c r="R23" s="682"/>
      <c r="S23" s="682">
        <v>-225.64199999999985</v>
      </c>
    </row>
    <row r="24" spans="1:19" s="526" customFormat="1" ht="15.95" customHeight="1">
      <c r="A24" s="677" t="s">
        <v>6</v>
      </c>
      <c r="B24" s="678">
        <v>128.75300000000016</v>
      </c>
      <c r="C24" s="679">
        <v>172.48300000000006</v>
      </c>
      <c r="D24" s="680">
        <v>-43.729999999999905</v>
      </c>
      <c r="E24" s="678">
        <v>133.42099999999996</v>
      </c>
      <c r="F24" s="679">
        <v>115.72899999999998</v>
      </c>
      <c r="G24" s="680">
        <v>17.691999999999979</v>
      </c>
      <c r="H24" s="678">
        <v>101.87399999999994</v>
      </c>
      <c r="I24" s="679">
        <v>85.945999999999941</v>
      </c>
      <c r="J24" s="680">
        <v>15.928000000000003</v>
      </c>
      <c r="K24" s="678">
        <v>-27.880171304983406</v>
      </c>
      <c r="L24" s="679">
        <v>-86.375171304983667</v>
      </c>
      <c r="M24" s="680">
        <v>58.49500000000026</v>
      </c>
      <c r="N24" s="678">
        <v>207.53400000000005</v>
      </c>
      <c r="O24" s="679">
        <v>85.009999999999962</v>
      </c>
      <c r="P24" s="680">
        <v>122.52400000000009</v>
      </c>
      <c r="Q24" s="679">
        <v>-261.05599999999987</v>
      </c>
      <c r="R24" s="679">
        <v>-35.414000000000009</v>
      </c>
      <c r="S24" s="679">
        <v>-225.64199999999985</v>
      </c>
    </row>
    <row r="25" spans="1:19" s="526" customFormat="1" ht="15.95" customHeight="1">
      <c r="A25" s="684" t="s">
        <v>414</v>
      </c>
      <c r="B25" s="685"/>
      <c r="C25" s="686"/>
      <c r="D25" s="687"/>
      <c r="E25" s="685"/>
      <c r="F25" s="686"/>
      <c r="G25" s="687"/>
      <c r="H25" s="685"/>
      <c r="I25" s="686"/>
      <c r="J25" s="687"/>
      <c r="K25" s="685"/>
      <c r="L25" s="686"/>
      <c r="M25" s="687"/>
      <c r="N25" s="685"/>
      <c r="O25" s="686"/>
      <c r="P25" s="687"/>
      <c r="Q25" s="686"/>
      <c r="R25" s="686"/>
      <c r="S25" s="686"/>
    </row>
    <row r="26" spans="1:19" s="526" customFormat="1" ht="15.95" customHeight="1">
      <c r="A26" s="301" t="s">
        <v>370</v>
      </c>
      <c r="B26" s="688">
        <v>143.58600000000001</v>
      </c>
      <c r="C26" s="689">
        <v>143.58600000000001</v>
      </c>
      <c r="D26" s="690">
        <v>0</v>
      </c>
      <c r="E26" s="688">
        <v>30.641999999999999</v>
      </c>
      <c r="F26" s="689">
        <v>30.641999999999999</v>
      </c>
      <c r="G26" s="690">
        <v>0</v>
      </c>
      <c r="H26" s="688">
        <v>59.938000000000002</v>
      </c>
      <c r="I26" s="689">
        <v>59.938000000000002</v>
      </c>
      <c r="J26" s="690">
        <v>0</v>
      </c>
      <c r="K26" s="688">
        <v>28.338999999999999</v>
      </c>
      <c r="L26" s="689">
        <v>28.338999999999999</v>
      </c>
      <c r="M26" s="690">
        <v>0</v>
      </c>
      <c r="N26" s="688">
        <v>30.141999999999999</v>
      </c>
      <c r="O26" s="689">
        <v>30.141999999999999</v>
      </c>
      <c r="P26" s="690">
        <v>0</v>
      </c>
      <c r="Q26" s="689">
        <v>0</v>
      </c>
      <c r="R26" s="689">
        <v>0</v>
      </c>
      <c r="S26" s="689">
        <v>0</v>
      </c>
    </row>
    <row r="27" spans="1:19" s="526" customFormat="1" ht="15.95" customHeight="1">
      <c r="A27" s="301" t="s">
        <v>398</v>
      </c>
      <c r="B27" s="688">
        <v>76.963999999999999</v>
      </c>
      <c r="C27" s="689">
        <v>38.494</v>
      </c>
      <c r="D27" s="690">
        <v>38.47</v>
      </c>
      <c r="E27" s="688">
        <v>42.982999999999997</v>
      </c>
      <c r="F27" s="689">
        <v>33.204999999999998</v>
      </c>
      <c r="G27" s="690">
        <v>9.7780000000000005</v>
      </c>
      <c r="H27" s="688">
        <v>7.3810000000000002</v>
      </c>
      <c r="I27" s="689">
        <v>3.895</v>
      </c>
      <c r="J27" s="690">
        <v>3.4860000000000002</v>
      </c>
      <c r="K27" s="688">
        <v>61.781999999999996</v>
      </c>
      <c r="L27" s="689">
        <v>15.007999999999999</v>
      </c>
      <c r="M27" s="690">
        <v>46.774000000000001</v>
      </c>
      <c r="N27" s="688">
        <v>31.097000000000001</v>
      </c>
      <c r="O27" s="689">
        <v>3.9340000000000002</v>
      </c>
      <c r="P27" s="690">
        <v>27.163</v>
      </c>
      <c r="Q27" s="689">
        <v>2.3E-2</v>
      </c>
      <c r="R27" s="689">
        <v>2.3E-2</v>
      </c>
      <c r="S27" s="689">
        <v>0</v>
      </c>
    </row>
    <row r="28" spans="1:19" s="526" customFormat="1" ht="15.95" customHeight="1">
      <c r="A28" s="301" t="s">
        <v>415</v>
      </c>
      <c r="B28" s="688">
        <v>151.66200000000001</v>
      </c>
      <c r="C28" s="689">
        <v>115.78</v>
      </c>
      <c r="D28" s="690">
        <v>35.881999999999998</v>
      </c>
      <c r="E28" s="688">
        <v>86.667999999999992</v>
      </c>
      <c r="F28" s="689">
        <v>74.581999999999994</v>
      </c>
      <c r="G28" s="690">
        <v>12.086</v>
      </c>
      <c r="H28" s="688">
        <v>97.305000000000007</v>
      </c>
      <c r="I28" s="689">
        <v>96.697000000000003</v>
      </c>
      <c r="J28" s="690">
        <v>0.60799999999999998</v>
      </c>
      <c r="K28" s="688">
        <v>97.701000000000008</v>
      </c>
      <c r="L28" s="689">
        <v>81.031000000000006</v>
      </c>
      <c r="M28" s="690">
        <v>16.670000000000002</v>
      </c>
      <c r="N28" s="688">
        <v>29.384999999999998</v>
      </c>
      <c r="O28" s="689">
        <v>26.652999999999999</v>
      </c>
      <c r="P28" s="690">
        <v>2.7320000000000002</v>
      </c>
      <c r="Q28" s="689">
        <v>0</v>
      </c>
      <c r="R28" s="689">
        <v>0</v>
      </c>
      <c r="S28" s="689">
        <v>0</v>
      </c>
    </row>
    <row r="29" spans="1:19" s="526" customFormat="1" ht="15.95" customHeight="1">
      <c r="A29" s="691" t="s">
        <v>416</v>
      </c>
      <c r="B29" s="692">
        <v>15.978999999999999</v>
      </c>
      <c r="C29" s="693">
        <v>15.978999999999999</v>
      </c>
      <c r="D29" s="694">
        <v>0</v>
      </c>
      <c r="E29" s="692">
        <v>27.295999999999999</v>
      </c>
      <c r="F29" s="693">
        <v>27.295999999999999</v>
      </c>
      <c r="G29" s="694">
        <v>0</v>
      </c>
      <c r="H29" s="692">
        <v>6.1230000000000002</v>
      </c>
      <c r="I29" s="693">
        <v>6.1230000000000002</v>
      </c>
      <c r="J29" s="694">
        <v>0</v>
      </c>
      <c r="K29" s="692">
        <v>6.64</v>
      </c>
      <c r="L29" s="693">
        <v>6.444</v>
      </c>
      <c r="M29" s="694">
        <v>0.19600000000000001</v>
      </c>
      <c r="N29" s="692">
        <v>0.44400000000000001</v>
      </c>
      <c r="O29" s="693">
        <v>0.44400000000000001</v>
      </c>
      <c r="P29" s="694">
        <v>0</v>
      </c>
      <c r="Q29" s="693">
        <v>0</v>
      </c>
      <c r="R29" s="693">
        <v>0</v>
      </c>
      <c r="S29" s="693">
        <v>0</v>
      </c>
    </row>
    <row r="30" spans="1:19" ht="15.95" customHeight="1">
      <c r="A30" s="684" t="s">
        <v>423</v>
      </c>
      <c r="B30" s="667"/>
      <c r="C30" s="668"/>
      <c r="D30" s="669"/>
      <c r="E30" s="667"/>
      <c r="F30" s="668"/>
      <c r="G30" s="669"/>
      <c r="H30" s="667"/>
      <c r="I30" s="668"/>
      <c r="J30" s="669"/>
      <c r="K30" s="667"/>
      <c r="L30" s="668"/>
      <c r="M30" s="669"/>
      <c r="N30" s="667"/>
      <c r="O30" s="668"/>
      <c r="P30" s="669"/>
      <c r="Q30" s="668"/>
      <c r="R30" s="668"/>
      <c r="S30" s="668"/>
    </row>
    <row r="31" spans="1:19" ht="15.95" customHeight="1">
      <c r="A31" s="248" t="s">
        <v>351</v>
      </c>
      <c r="B31" s="695">
        <v>0.63843237166709144</v>
      </c>
      <c r="C31" s="696">
        <v>0.61525565094315771</v>
      </c>
      <c r="D31" s="697">
        <v>0.73878922744393449</v>
      </c>
      <c r="E31" s="695">
        <v>0.726692800196858</v>
      </c>
      <c r="F31" s="696">
        <v>0.7054660453975562</v>
      </c>
      <c r="G31" s="697">
        <v>0.83201946200915544</v>
      </c>
      <c r="H31" s="695">
        <v>0.59211746864938286</v>
      </c>
      <c r="I31" s="696">
        <v>0.60914055180321924</v>
      </c>
      <c r="J31" s="697">
        <v>0.42882055065562219</v>
      </c>
      <c r="K31" s="695">
        <v>0.72378337063828213</v>
      </c>
      <c r="L31" s="696">
        <v>1.1096176920636551</v>
      </c>
      <c r="M31" s="697">
        <v>0.44393041047171172</v>
      </c>
      <c r="N31" s="695">
        <v>0.5020554522359576</v>
      </c>
      <c r="O31" s="696">
        <v>0.51990674419257898</v>
      </c>
      <c r="P31" s="697">
        <v>0.48843747321505082</v>
      </c>
      <c r="Q31" s="696" t="s">
        <v>352</v>
      </c>
      <c r="R31" s="696" t="s">
        <v>352</v>
      </c>
      <c r="S31" s="696" t="s">
        <v>352</v>
      </c>
    </row>
    <row r="32" spans="1:19" ht="15.95" customHeight="1">
      <c r="A32" s="691" t="s">
        <v>424</v>
      </c>
      <c r="B32" s="698">
        <v>4.3844246404932202E-2</v>
      </c>
      <c r="C32" s="699">
        <v>0.10450690082290867</v>
      </c>
      <c r="D32" s="700">
        <v>-5.3447851197874437E-2</v>
      </c>
      <c r="E32" s="698">
        <v>0.13570217701622778</v>
      </c>
      <c r="F32" s="699">
        <v>0.16919944064634579</v>
      </c>
      <c r="G32" s="700">
        <v>9.0968988177851928E-2</v>
      </c>
      <c r="H32" s="698">
        <v>9.58234144939486E-2</v>
      </c>
      <c r="I32" s="699">
        <v>9.1310069855010528E-2</v>
      </c>
      <c r="J32" s="700">
        <v>0.13406419101107561</v>
      </c>
      <c r="K32" s="698">
        <v>-3.6272508495504382E-2</v>
      </c>
      <c r="L32" s="699">
        <v>-0.10209117518089426</v>
      </c>
      <c r="M32" s="700">
        <v>7.6019670418796779E-3</v>
      </c>
      <c r="N32" s="698">
        <v>0.13424778634865139</v>
      </c>
      <c r="O32" s="699">
        <v>0.12949638394698118</v>
      </c>
      <c r="P32" s="700">
        <v>0.13730792010350507</v>
      </c>
      <c r="Q32" s="701">
        <v>-0.74604428891267693</v>
      </c>
      <c r="R32" s="699">
        <v>-0.30819924824734229</v>
      </c>
      <c r="S32" s="701">
        <v>-0.85708560121701916</v>
      </c>
    </row>
    <row r="33" spans="1:19" ht="15.95" customHeight="1">
      <c r="A33" s="684" t="s">
        <v>425</v>
      </c>
      <c r="B33" s="702"/>
      <c r="C33" s="703"/>
      <c r="D33" s="704"/>
      <c r="E33" s="702"/>
      <c r="F33" s="703"/>
      <c r="G33" s="704"/>
      <c r="H33" s="702"/>
      <c r="I33" s="703"/>
      <c r="J33" s="704"/>
      <c r="K33" s="702"/>
      <c r="L33" s="703"/>
      <c r="M33" s="704"/>
      <c r="N33" s="702"/>
      <c r="O33" s="703"/>
      <c r="P33" s="704"/>
      <c r="Q33" s="703"/>
      <c r="R33" s="703"/>
      <c r="S33" s="703"/>
    </row>
    <row r="34" spans="1:19" ht="15.95" customHeight="1">
      <c r="A34" s="248" t="s">
        <v>419</v>
      </c>
      <c r="B34" s="681">
        <v>143.83759481125981</v>
      </c>
      <c r="C34" s="682">
        <v>153.25363757722997</v>
      </c>
      <c r="D34" s="683">
        <v>128.73593860105129</v>
      </c>
      <c r="E34" s="681">
        <v>47.539497479676832</v>
      </c>
      <c r="F34" s="682">
        <v>82.349617378739694</v>
      </c>
      <c r="G34" s="683">
        <v>1.0530834213294711</v>
      </c>
      <c r="H34" s="681">
        <v>43.256510308436212</v>
      </c>
      <c r="I34" s="682">
        <v>46.381511791627609</v>
      </c>
      <c r="J34" s="683">
        <v>16.778921536813012</v>
      </c>
      <c r="K34" s="681">
        <v>114.50579271226053</v>
      </c>
      <c r="L34" s="682">
        <v>66.362720788358999</v>
      </c>
      <c r="M34" s="683">
        <v>146.59778329475296</v>
      </c>
      <c r="N34" s="681">
        <v>-2.4133612094792163</v>
      </c>
      <c r="O34" s="682">
        <v>1.0218248285155977</v>
      </c>
      <c r="P34" s="683">
        <v>-4.6257877438798261</v>
      </c>
      <c r="Q34" s="682">
        <v>-3.7022509387213444E-3</v>
      </c>
      <c r="R34" s="682">
        <v>0</v>
      </c>
      <c r="S34" s="682">
        <v>-4.6411739926193706E-3</v>
      </c>
    </row>
    <row r="35" spans="1:19" ht="15.95" customHeight="1">
      <c r="A35" s="705" t="s">
        <v>356</v>
      </c>
      <c r="B35" s="706">
        <v>80826.600999999995</v>
      </c>
      <c r="C35" s="707">
        <v>50865.286999999997</v>
      </c>
      <c r="D35" s="708">
        <v>29961.313999999998</v>
      </c>
      <c r="E35" s="706">
        <v>34691.442999999999</v>
      </c>
      <c r="F35" s="707">
        <v>20118.523000000001</v>
      </c>
      <c r="G35" s="708">
        <v>14572.92</v>
      </c>
      <c r="H35" s="706">
        <v>25279.168999999998</v>
      </c>
      <c r="I35" s="707">
        <v>22605.498</v>
      </c>
      <c r="J35" s="708">
        <v>2673.6709999999998</v>
      </c>
      <c r="K35" s="706">
        <v>80243.018070355174</v>
      </c>
      <c r="L35" s="707">
        <v>32278.920070355169</v>
      </c>
      <c r="M35" s="708">
        <v>47964.097999999998</v>
      </c>
      <c r="N35" s="706">
        <v>43876.701000000001</v>
      </c>
      <c r="O35" s="707">
        <v>17444.72</v>
      </c>
      <c r="P35" s="708">
        <v>26431.981</v>
      </c>
      <c r="Q35" s="707">
        <v>10718.833000000001</v>
      </c>
      <c r="R35" s="707">
        <v>2121.4490000000001</v>
      </c>
      <c r="S35" s="707">
        <v>8597.384</v>
      </c>
    </row>
    <row r="36" spans="1:19" ht="15" customHeight="1">
      <c r="A36" s="528" t="s">
        <v>363</v>
      </c>
      <c r="B36" s="522"/>
      <c r="C36" s="522"/>
      <c r="D36" s="522"/>
      <c r="E36" s="522"/>
      <c r="F36" s="522"/>
      <c r="G36" s="522"/>
      <c r="H36" s="522"/>
      <c r="I36" s="522"/>
      <c r="J36" s="522"/>
      <c r="K36" s="522"/>
      <c r="L36" s="522"/>
      <c r="M36" s="522"/>
      <c r="N36" s="522"/>
      <c r="O36" s="522"/>
      <c r="P36" s="522"/>
      <c r="Q36" s="522"/>
      <c r="R36" s="522"/>
      <c r="S36" s="522"/>
    </row>
    <row r="37" spans="1:19" ht="15" customHeight="1">
      <c r="A37" s="528" t="s">
        <v>426</v>
      </c>
      <c r="B37" s="522"/>
      <c r="C37" s="522"/>
      <c r="D37" s="522"/>
      <c r="E37" s="522"/>
      <c r="F37" s="522"/>
      <c r="G37" s="522"/>
      <c r="H37" s="522"/>
      <c r="I37" s="522"/>
      <c r="J37" s="522"/>
      <c r="K37" s="522"/>
      <c r="L37" s="522"/>
      <c r="M37" s="522"/>
      <c r="N37" s="522"/>
      <c r="O37" s="522"/>
      <c r="P37" s="522"/>
      <c r="Q37" s="522"/>
      <c r="R37" s="522"/>
      <c r="S37" s="522"/>
    </row>
    <row r="38" spans="1:19" ht="15" customHeight="1">
      <c r="A38" s="528" t="s">
        <v>427</v>
      </c>
      <c r="B38" s="522"/>
      <c r="C38" s="522"/>
      <c r="D38" s="522"/>
      <c r="E38" s="522"/>
      <c r="F38" s="522"/>
      <c r="G38" s="522"/>
      <c r="H38" s="522"/>
      <c r="I38" s="522"/>
      <c r="J38" s="522"/>
      <c r="K38" s="522"/>
      <c r="L38" s="522"/>
      <c r="M38" s="522"/>
      <c r="N38" s="522"/>
      <c r="O38" s="522"/>
      <c r="P38" s="522"/>
      <c r="Q38" s="522"/>
      <c r="R38" s="522"/>
      <c r="S38" s="522"/>
    </row>
    <row r="39" spans="1:19" ht="15" customHeight="1">
      <c r="A39" s="528" t="s">
        <v>428</v>
      </c>
    </row>
  </sheetData>
  <mergeCells count="6">
    <mergeCell ref="Q6:S6"/>
    <mergeCell ref="B6:D6"/>
    <mergeCell ref="E6:G6"/>
    <mergeCell ref="H6:J6"/>
    <mergeCell ref="K6:M6"/>
    <mergeCell ref="N6:P6"/>
  </mergeCells>
  <pageMargins left="0.55118110236220497" right="0.35433070866141703" top="0.59055118110236204" bottom="0.98425196850393704" header="0.118110236220472" footer="0.511811023622047"/>
  <pageSetup paperSize="9" scale="56"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T39"/>
  <sheetViews>
    <sheetView showGridLines="0" view="pageBreakPreview" zoomScale="70" zoomScaleNormal="85" zoomScaleSheetLayoutView="70" workbookViewId="0">
      <selection activeCell="A2" sqref="A2:T39"/>
    </sheetView>
  </sheetViews>
  <sheetFormatPr defaultRowHeight="12.75"/>
  <cols>
    <col min="1" max="1" width="39.42578125" style="524" customWidth="1"/>
    <col min="2" max="4" width="11.42578125" style="526" customWidth="1"/>
    <col min="5" max="9" width="11.42578125" style="524" customWidth="1"/>
    <col min="10" max="10" width="11.42578125" style="573" customWidth="1"/>
    <col min="11" max="19" width="11.42578125" style="524" customWidth="1"/>
    <col min="20" max="20" width="1.28515625" style="524" customWidth="1"/>
    <col min="21" max="16384" width="9.140625" style="524"/>
  </cols>
  <sheetData>
    <row r="1" spans="1:20" s="248" customFormat="1" ht="50.1" customHeight="1">
      <c r="A1" s="247"/>
      <c r="J1" s="301"/>
    </row>
    <row r="2" spans="1:20" ht="39.950000000000003" customHeight="1">
      <c r="A2" s="249" t="s">
        <v>518</v>
      </c>
      <c r="B2" s="251"/>
      <c r="C2" s="251"/>
      <c r="D2" s="251"/>
      <c r="E2" s="251"/>
      <c r="F2" s="251"/>
      <c r="G2" s="251"/>
      <c r="H2" s="251"/>
      <c r="I2" s="251"/>
      <c r="J2" s="251"/>
      <c r="K2" s="251"/>
      <c r="L2" s="251"/>
      <c r="M2" s="251"/>
      <c r="N2" s="251"/>
      <c r="O2" s="251"/>
      <c r="P2" s="251"/>
      <c r="Q2" s="251"/>
      <c r="R2" s="252" t="s">
        <v>274</v>
      </c>
      <c r="S2" s="651"/>
    </row>
    <row r="3" spans="1:20" ht="2.1" customHeight="1">
      <c r="A3" s="652"/>
      <c r="B3" s="653"/>
      <c r="C3" s="653"/>
      <c r="D3" s="653"/>
      <c r="E3" s="653"/>
      <c r="F3" s="653"/>
      <c r="G3" s="653"/>
      <c r="H3" s="653"/>
      <c r="I3" s="653"/>
      <c r="J3" s="653"/>
      <c r="K3" s="653"/>
      <c r="L3" s="653"/>
      <c r="M3" s="653"/>
      <c r="N3" s="653"/>
      <c r="O3" s="653"/>
      <c r="P3" s="653"/>
      <c r="Q3" s="653"/>
      <c r="R3" s="653"/>
      <c r="S3" s="653"/>
    </row>
    <row r="4" spans="1:20" ht="22.5" customHeight="1">
      <c r="A4" s="654"/>
      <c r="B4" s="654"/>
      <c r="C4" s="654"/>
      <c r="D4" s="654"/>
      <c r="E4" s="654"/>
      <c r="F4" s="654"/>
      <c r="G4" s="654"/>
      <c r="H4" s="654"/>
      <c r="I4" s="654"/>
      <c r="J4" s="654"/>
      <c r="K4" s="654"/>
      <c r="L4" s="654"/>
      <c r="M4" s="654"/>
      <c r="N4" s="654"/>
      <c r="O4" s="654"/>
      <c r="P4" s="654"/>
      <c r="Q4" s="654"/>
      <c r="R4" s="654"/>
      <c r="S4" s="654"/>
    </row>
    <row r="5" spans="1:20" ht="20.100000000000001" customHeight="1">
      <c r="A5" s="655" t="s">
        <v>429</v>
      </c>
      <c r="B5" s="656"/>
      <c r="C5" s="656"/>
      <c r="D5" s="656"/>
      <c r="E5" s="656"/>
      <c r="F5" s="656"/>
      <c r="G5" s="656"/>
      <c r="H5" s="656"/>
      <c r="I5" s="656"/>
      <c r="J5" s="656"/>
      <c r="K5" s="656"/>
      <c r="L5" s="656"/>
      <c r="M5" s="656"/>
      <c r="N5" s="656"/>
      <c r="O5" s="656"/>
      <c r="P5" s="656"/>
      <c r="Q5" s="656"/>
      <c r="R5" s="656"/>
      <c r="S5" s="656"/>
    </row>
    <row r="6" spans="1:20" ht="15.95" customHeight="1">
      <c r="A6" s="657"/>
      <c r="B6" s="966" t="s">
        <v>316</v>
      </c>
      <c r="C6" s="967"/>
      <c r="D6" s="968"/>
      <c r="E6" s="966" t="s">
        <v>317</v>
      </c>
      <c r="F6" s="967"/>
      <c r="G6" s="968"/>
      <c r="H6" s="966" t="s">
        <v>318</v>
      </c>
      <c r="I6" s="967"/>
      <c r="J6" s="968"/>
      <c r="K6" s="966" t="s">
        <v>407</v>
      </c>
      <c r="L6" s="967"/>
      <c r="M6" s="968"/>
      <c r="N6" s="966" t="s">
        <v>408</v>
      </c>
      <c r="O6" s="967"/>
      <c r="P6" s="968"/>
      <c r="Q6" s="966" t="s">
        <v>409</v>
      </c>
      <c r="R6" s="967"/>
      <c r="S6" s="967"/>
    </row>
    <row r="7" spans="1:20" ht="15.95" customHeight="1">
      <c r="A7" s="657"/>
      <c r="B7" s="658"/>
      <c r="C7" s="659" t="s">
        <v>306</v>
      </c>
      <c r="D7" s="660" t="s">
        <v>310</v>
      </c>
      <c r="E7" s="658"/>
      <c r="F7" s="659" t="s">
        <v>306</v>
      </c>
      <c r="G7" s="660" t="s">
        <v>310</v>
      </c>
      <c r="H7" s="658"/>
      <c r="I7" s="659" t="s">
        <v>306</v>
      </c>
      <c r="J7" s="660" t="s">
        <v>310</v>
      </c>
      <c r="K7" s="658"/>
      <c r="L7" s="659" t="s">
        <v>306</v>
      </c>
      <c r="M7" s="660" t="s">
        <v>310</v>
      </c>
      <c r="N7" s="658"/>
      <c r="O7" s="659" t="s">
        <v>306</v>
      </c>
      <c r="P7" s="660" t="s">
        <v>310</v>
      </c>
      <c r="Q7" s="436"/>
      <c r="R7" s="436" t="s">
        <v>310</v>
      </c>
      <c r="S7" s="436" t="s">
        <v>315</v>
      </c>
    </row>
    <row r="8" spans="1:20" s="573" customFormat="1" ht="15.95" customHeight="1">
      <c r="A8" s="661" t="s">
        <v>14</v>
      </c>
      <c r="B8" s="437" t="s">
        <v>1</v>
      </c>
      <c r="C8" s="436" t="s">
        <v>260</v>
      </c>
      <c r="D8" s="435" t="s">
        <v>260</v>
      </c>
      <c r="E8" s="437" t="s">
        <v>1</v>
      </c>
      <c r="F8" s="436" t="s">
        <v>260</v>
      </c>
      <c r="G8" s="435" t="s">
        <v>260</v>
      </c>
      <c r="H8" s="437" t="s">
        <v>1</v>
      </c>
      <c r="I8" s="436" t="s">
        <v>260</v>
      </c>
      <c r="J8" s="435" t="s">
        <v>260</v>
      </c>
      <c r="K8" s="437" t="s">
        <v>1</v>
      </c>
      <c r="L8" s="436" t="s">
        <v>260</v>
      </c>
      <c r="M8" s="435" t="s">
        <v>260</v>
      </c>
      <c r="N8" s="437" t="s">
        <v>1</v>
      </c>
      <c r="O8" s="436" t="s">
        <v>260</v>
      </c>
      <c r="P8" s="435" t="s">
        <v>260</v>
      </c>
      <c r="Q8" s="436" t="s">
        <v>1</v>
      </c>
      <c r="R8" s="436" t="s">
        <v>260</v>
      </c>
      <c r="S8" s="436" t="s">
        <v>324</v>
      </c>
      <c r="T8" s="524"/>
    </row>
    <row r="9" spans="1:20" s="573" customFormat="1" ht="15.95" customHeight="1">
      <c r="A9" s="662" t="s">
        <v>410</v>
      </c>
      <c r="B9" s="663"/>
      <c r="C9" s="664"/>
      <c r="D9" s="665"/>
      <c r="E9" s="663"/>
      <c r="F9" s="664"/>
      <c r="G9" s="665"/>
      <c r="H9" s="663"/>
      <c r="I9" s="664"/>
      <c r="J9" s="665"/>
      <c r="K9" s="663"/>
      <c r="L9" s="664"/>
      <c r="M9" s="665"/>
      <c r="N9" s="663"/>
      <c r="O9" s="664"/>
      <c r="P9" s="665"/>
      <c r="Q9" s="664"/>
      <c r="R9" s="664"/>
      <c r="S9" s="664"/>
    </row>
    <row r="10" spans="1:20" ht="15.95" customHeight="1">
      <c r="A10" s="666" t="s">
        <v>328</v>
      </c>
      <c r="B10" s="667">
        <v>949.01700000000028</v>
      </c>
      <c r="C10" s="668">
        <v>905.48800000000028</v>
      </c>
      <c r="D10" s="672">
        <v>43.528999999999996</v>
      </c>
      <c r="E10" s="667">
        <v>630.572</v>
      </c>
      <c r="F10" s="668">
        <v>461.75099999999998</v>
      </c>
      <c r="G10" s="669">
        <v>168.82100000000003</v>
      </c>
      <c r="H10" s="667">
        <v>370.80200000000008</v>
      </c>
      <c r="I10" s="668">
        <v>347.76300000000009</v>
      </c>
      <c r="J10" s="669">
        <v>23.038999999999994</v>
      </c>
      <c r="K10" s="667">
        <v>537.99699999999996</v>
      </c>
      <c r="L10" s="668">
        <v>282.30999999999995</v>
      </c>
      <c r="M10" s="669">
        <v>255.68700000000001</v>
      </c>
      <c r="N10" s="667">
        <v>324.55399999999997</v>
      </c>
      <c r="O10" s="668">
        <v>130.16199999999998</v>
      </c>
      <c r="P10" s="669">
        <v>194.392</v>
      </c>
      <c r="Q10" s="668">
        <v>123.50100000000008</v>
      </c>
      <c r="R10" s="668">
        <v>-4.4249999999999989</v>
      </c>
      <c r="S10" s="668">
        <v>127.92600000000007</v>
      </c>
    </row>
    <row r="11" spans="1:20" ht="15.95" customHeight="1">
      <c r="A11" s="666" t="s">
        <v>3</v>
      </c>
      <c r="B11" s="670">
        <v>176.227</v>
      </c>
      <c r="C11" s="671">
        <v>117.97899999999998</v>
      </c>
      <c r="D11" s="672">
        <v>58.248000000000019</v>
      </c>
      <c r="E11" s="670">
        <v>105.90700000000001</v>
      </c>
      <c r="F11" s="671">
        <v>80.421000000000021</v>
      </c>
      <c r="G11" s="672">
        <v>25.485999999999997</v>
      </c>
      <c r="H11" s="670">
        <v>35.392999999999994</v>
      </c>
      <c r="I11" s="671">
        <v>27.337999999999994</v>
      </c>
      <c r="J11" s="672">
        <v>8.0550000000000015</v>
      </c>
      <c r="K11" s="670">
        <v>179.53900000000002</v>
      </c>
      <c r="L11" s="671">
        <v>79.322000000000003</v>
      </c>
      <c r="M11" s="672">
        <v>100.21700000000001</v>
      </c>
      <c r="N11" s="670">
        <v>50.827000000000005</v>
      </c>
      <c r="O11" s="671">
        <v>12.773000000000003</v>
      </c>
      <c r="P11" s="672">
        <v>38.054000000000002</v>
      </c>
      <c r="Q11" s="671">
        <v>-1.5339999999999998</v>
      </c>
      <c r="R11" s="671">
        <v>0.36699999999999999</v>
      </c>
      <c r="S11" s="671">
        <v>-1.9009999999999998</v>
      </c>
    </row>
    <row r="12" spans="1:20" ht="15.95" customHeight="1">
      <c r="A12" s="666" t="s">
        <v>336</v>
      </c>
      <c r="B12" s="670">
        <v>15.484000000000002</v>
      </c>
      <c r="C12" s="671">
        <v>-8.9999999999999993E-3</v>
      </c>
      <c r="D12" s="672">
        <v>15.493000000000002</v>
      </c>
      <c r="E12" s="670">
        <v>-2.0879999999999992</v>
      </c>
      <c r="F12" s="671">
        <v>-5.0999999999999997E-2</v>
      </c>
      <c r="G12" s="672">
        <v>-2.036999999999999</v>
      </c>
      <c r="H12" s="670">
        <v>4.2999999999999997E-2</v>
      </c>
      <c r="I12" s="671">
        <v>4.2999999999999997E-2</v>
      </c>
      <c r="J12" s="672">
        <v>0</v>
      </c>
      <c r="K12" s="670">
        <v>0.95000000000000284</v>
      </c>
      <c r="L12" s="671">
        <v>0.5259999999999998</v>
      </c>
      <c r="M12" s="672">
        <v>0.42400000000000304</v>
      </c>
      <c r="N12" s="670">
        <v>59.042000000000002</v>
      </c>
      <c r="O12" s="671">
        <v>55.907000000000004</v>
      </c>
      <c r="P12" s="672">
        <v>3.1350000000000016</v>
      </c>
      <c r="Q12" s="671">
        <v>4.9429999999999996</v>
      </c>
      <c r="R12" s="671">
        <v>5.5689999999999991</v>
      </c>
      <c r="S12" s="671">
        <v>-0.62599999999999989</v>
      </c>
    </row>
    <row r="13" spans="1:20" ht="15.95" customHeight="1">
      <c r="A13" s="666" t="s">
        <v>344</v>
      </c>
      <c r="B13" s="670">
        <v>112.68100000000005</v>
      </c>
      <c r="C13" s="671">
        <v>17.546000000000003</v>
      </c>
      <c r="D13" s="672">
        <v>95.135000000000048</v>
      </c>
      <c r="E13" s="670">
        <v>-2.0539999999999736</v>
      </c>
      <c r="F13" s="671">
        <v>30.921999999999997</v>
      </c>
      <c r="G13" s="672">
        <v>-32.975999999999971</v>
      </c>
      <c r="H13" s="670">
        <v>-13.629999999999999</v>
      </c>
      <c r="I13" s="671">
        <v>-14.162000000000001</v>
      </c>
      <c r="J13" s="672">
        <v>0.53200000000000092</v>
      </c>
      <c r="K13" s="670">
        <v>139.29000000000013</v>
      </c>
      <c r="L13" s="671">
        <v>36.829000000000136</v>
      </c>
      <c r="M13" s="672">
        <v>102.46100000000001</v>
      </c>
      <c r="N13" s="670">
        <v>56.069000000000024</v>
      </c>
      <c r="O13" s="671">
        <v>3.370999999999988</v>
      </c>
      <c r="P13" s="672">
        <v>52.698000000000036</v>
      </c>
      <c r="Q13" s="671">
        <v>-79.147999999999968</v>
      </c>
      <c r="R13" s="671">
        <v>10.353000000000002</v>
      </c>
      <c r="S13" s="671">
        <v>-89.500999999999976</v>
      </c>
    </row>
    <row r="14" spans="1:20" s="526" customFormat="1" ht="15.95" customHeight="1">
      <c r="A14" s="673" t="s">
        <v>4</v>
      </c>
      <c r="B14" s="674">
        <v>1253.4090000000003</v>
      </c>
      <c r="C14" s="675">
        <v>1041.0040000000004</v>
      </c>
      <c r="D14" s="676">
        <v>212.40500000000006</v>
      </c>
      <c r="E14" s="674">
        <v>732.3370000000001</v>
      </c>
      <c r="F14" s="675">
        <v>573.04300000000001</v>
      </c>
      <c r="G14" s="676">
        <v>159.29400000000004</v>
      </c>
      <c r="H14" s="674">
        <v>392.60800000000006</v>
      </c>
      <c r="I14" s="675">
        <v>360.98200000000014</v>
      </c>
      <c r="J14" s="676">
        <v>31.625999999999994</v>
      </c>
      <c r="K14" s="674">
        <v>857.77600000000007</v>
      </c>
      <c r="L14" s="675">
        <v>398.98700000000008</v>
      </c>
      <c r="M14" s="676">
        <v>458.78899999999999</v>
      </c>
      <c r="N14" s="674">
        <v>490.49200000000002</v>
      </c>
      <c r="O14" s="675">
        <v>202.21299999999997</v>
      </c>
      <c r="P14" s="676">
        <v>288.279</v>
      </c>
      <c r="Q14" s="675">
        <v>47.7620000000001</v>
      </c>
      <c r="R14" s="675">
        <v>11.864000000000001</v>
      </c>
      <c r="S14" s="675">
        <v>35.898000000000096</v>
      </c>
    </row>
    <row r="15" spans="1:20" ht="15.95" customHeight="1">
      <c r="A15" s="666" t="s">
        <v>346</v>
      </c>
      <c r="B15" s="670">
        <v>722.9129999999999</v>
      </c>
      <c r="C15" s="671">
        <v>546.24399999999991</v>
      </c>
      <c r="D15" s="672">
        <v>176.66899999999998</v>
      </c>
      <c r="E15" s="670">
        <v>464.78799999999984</v>
      </c>
      <c r="F15" s="671">
        <v>369.25599999999986</v>
      </c>
      <c r="G15" s="672">
        <v>95.531999999999982</v>
      </c>
      <c r="H15" s="670">
        <v>194.35999999999996</v>
      </c>
      <c r="I15" s="671">
        <v>181.12199999999996</v>
      </c>
      <c r="J15" s="672">
        <v>13.238000000000003</v>
      </c>
      <c r="K15" s="670">
        <v>477.72099999999995</v>
      </c>
      <c r="L15" s="671">
        <v>316.64299999999992</v>
      </c>
      <c r="M15" s="672">
        <v>161.07800000000003</v>
      </c>
      <c r="N15" s="670">
        <v>183.72300000000001</v>
      </c>
      <c r="O15" s="671">
        <v>79.956000000000017</v>
      </c>
      <c r="P15" s="672">
        <v>103.767</v>
      </c>
      <c r="Q15" s="671">
        <v>37.548999999999992</v>
      </c>
      <c r="R15" s="671">
        <v>6.3819999999999979</v>
      </c>
      <c r="S15" s="671">
        <v>31.166999999999998</v>
      </c>
    </row>
    <row r="16" spans="1:20" ht="15.95" customHeight="1">
      <c r="A16" s="666" t="s">
        <v>17</v>
      </c>
      <c r="B16" s="670">
        <v>9.9660000000000011</v>
      </c>
      <c r="C16" s="671">
        <v>9.9660000000000011</v>
      </c>
      <c r="D16" s="672">
        <v>0</v>
      </c>
      <c r="E16" s="670">
        <v>4.2410000000000005</v>
      </c>
      <c r="F16" s="671">
        <v>3.6180000000000003</v>
      </c>
      <c r="G16" s="672">
        <v>0.62300000000000022</v>
      </c>
      <c r="H16" s="670">
        <v>0</v>
      </c>
      <c r="I16" s="671">
        <v>0</v>
      </c>
      <c r="J16" s="672">
        <v>0</v>
      </c>
      <c r="K16" s="670">
        <v>0.12100000000000001</v>
      </c>
      <c r="L16" s="671">
        <v>0.23400000000000001</v>
      </c>
      <c r="M16" s="672">
        <v>-0.113</v>
      </c>
      <c r="N16" s="670">
        <v>0</v>
      </c>
      <c r="O16" s="671">
        <v>0</v>
      </c>
      <c r="P16" s="672">
        <v>0</v>
      </c>
      <c r="Q16" s="671">
        <v>24.386999999999993</v>
      </c>
      <c r="R16" s="671">
        <v>17.802999999999997</v>
      </c>
      <c r="S16" s="671">
        <v>6.5839999999999979</v>
      </c>
    </row>
    <row r="17" spans="1:19" ht="15.95" customHeight="1">
      <c r="A17" s="673" t="s">
        <v>5</v>
      </c>
      <c r="B17" s="674">
        <v>732.87899999999991</v>
      </c>
      <c r="C17" s="675">
        <v>556.20999999999992</v>
      </c>
      <c r="D17" s="676">
        <v>176.66899999999998</v>
      </c>
      <c r="E17" s="674">
        <v>469.02899999999983</v>
      </c>
      <c r="F17" s="675">
        <v>372.87399999999985</v>
      </c>
      <c r="G17" s="676">
        <v>96.154999999999987</v>
      </c>
      <c r="H17" s="674">
        <v>194.35999999999996</v>
      </c>
      <c r="I17" s="675">
        <v>181.12199999999996</v>
      </c>
      <c r="J17" s="676">
        <v>13.238000000000003</v>
      </c>
      <c r="K17" s="674">
        <v>477.84199999999993</v>
      </c>
      <c r="L17" s="675">
        <v>316.8769999999999</v>
      </c>
      <c r="M17" s="676">
        <v>160.96500000000003</v>
      </c>
      <c r="N17" s="674">
        <v>183.72300000000001</v>
      </c>
      <c r="O17" s="675">
        <v>79.956000000000017</v>
      </c>
      <c r="P17" s="676">
        <v>103.767</v>
      </c>
      <c r="Q17" s="675">
        <v>61.935999999999986</v>
      </c>
      <c r="R17" s="675">
        <v>24.184999999999995</v>
      </c>
      <c r="S17" s="675">
        <v>37.750999999999998</v>
      </c>
    </row>
    <row r="18" spans="1:19" ht="15.95" customHeight="1">
      <c r="A18" s="673" t="s">
        <v>347</v>
      </c>
      <c r="B18" s="674">
        <v>520.53000000000043</v>
      </c>
      <c r="C18" s="675">
        <v>484.79400000000044</v>
      </c>
      <c r="D18" s="676">
        <v>35.736000000000075</v>
      </c>
      <c r="E18" s="674">
        <v>263.30800000000028</v>
      </c>
      <c r="F18" s="675">
        <v>200.16900000000015</v>
      </c>
      <c r="G18" s="676">
        <v>63.139000000000053</v>
      </c>
      <c r="H18" s="674">
        <v>198.2480000000001</v>
      </c>
      <c r="I18" s="675">
        <v>179.86000000000018</v>
      </c>
      <c r="J18" s="676">
        <v>18.387999999999991</v>
      </c>
      <c r="K18" s="674">
        <v>379.93400000000014</v>
      </c>
      <c r="L18" s="675">
        <v>82.110000000000184</v>
      </c>
      <c r="M18" s="676">
        <v>297.82399999999996</v>
      </c>
      <c r="N18" s="674">
        <v>306.76900000000001</v>
      </c>
      <c r="O18" s="675">
        <v>122.25699999999995</v>
      </c>
      <c r="P18" s="676">
        <v>184.512</v>
      </c>
      <c r="Q18" s="675">
        <v>-14.173999999999886</v>
      </c>
      <c r="R18" s="675">
        <v>-12.320999999999994</v>
      </c>
      <c r="S18" s="675">
        <v>-1.8529999999999021</v>
      </c>
    </row>
    <row r="19" spans="1:19" ht="15.95" customHeight="1">
      <c r="A19" s="666" t="s">
        <v>348</v>
      </c>
      <c r="B19" s="670">
        <v>353.7700000000001</v>
      </c>
      <c r="C19" s="671">
        <v>210.32800000000009</v>
      </c>
      <c r="D19" s="672">
        <v>143.44200000000004</v>
      </c>
      <c r="E19" s="670">
        <v>34.076999999999998</v>
      </c>
      <c r="F19" s="671">
        <v>31.86</v>
      </c>
      <c r="G19" s="672">
        <v>2.2170000000000005</v>
      </c>
      <c r="H19" s="670">
        <v>23.034000000000002</v>
      </c>
      <c r="I19" s="671">
        <v>15.063000000000002</v>
      </c>
      <c r="J19" s="672">
        <v>7.9710000000000001</v>
      </c>
      <c r="K19" s="670">
        <v>115.27899999999997</v>
      </c>
      <c r="L19" s="671">
        <v>40.972999999999985</v>
      </c>
      <c r="M19" s="672">
        <v>74.305999999999983</v>
      </c>
      <c r="N19" s="670">
        <v>25.401000000000003</v>
      </c>
      <c r="O19" s="671">
        <v>26.192</v>
      </c>
      <c r="P19" s="672">
        <v>-0.79099999999999859</v>
      </c>
      <c r="Q19" s="671">
        <v>-1E-3</v>
      </c>
      <c r="R19" s="671">
        <v>0</v>
      </c>
      <c r="S19" s="671">
        <v>-1E-3</v>
      </c>
    </row>
    <row r="20" spans="1:19" s="526" customFormat="1" ht="15.95" customHeight="1">
      <c r="A20" s="677" t="s">
        <v>6</v>
      </c>
      <c r="B20" s="678">
        <v>166.76000000000033</v>
      </c>
      <c r="C20" s="679">
        <v>274.46600000000035</v>
      </c>
      <c r="D20" s="680">
        <v>-107.70599999999996</v>
      </c>
      <c r="E20" s="678">
        <v>229.23100000000028</v>
      </c>
      <c r="F20" s="679">
        <v>168.30900000000014</v>
      </c>
      <c r="G20" s="680">
        <v>60.922000000000054</v>
      </c>
      <c r="H20" s="678">
        <v>175.21400000000011</v>
      </c>
      <c r="I20" s="679">
        <v>164.7970000000002</v>
      </c>
      <c r="J20" s="680">
        <v>10.416999999999991</v>
      </c>
      <c r="K20" s="678">
        <v>264.6550000000002</v>
      </c>
      <c r="L20" s="679">
        <v>41.137000000000199</v>
      </c>
      <c r="M20" s="680">
        <v>223.51799999999997</v>
      </c>
      <c r="N20" s="678">
        <v>281.36799999999999</v>
      </c>
      <c r="O20" s="679">
        <v>96.064999999999941</v>
      </c>
      <c r="P20" s="680">
        <v>185.303</v>
      </c>
      <c r="Q20" s="679">
        <v>-14.172999999999886</v>
      </c>
      <c r="R20" s="679">
        <v>-12.320999999999994</v>
      </c>
      <c r="S20" s="679">
        <v>-1.8519999999999022</v>
      </c>
    </row>
    <row r="21" spans="1:19" s="526" customFormat="1" ht="15.95" customHeight="1">
      <c r="A21" s="607" t="s">
        <v>411</v>
      </c>
      <c r="B21" s="670">
        <v>274.46600000000035</v>
      </c>
      <c r="C21" s="671">
        <v>274.46600000000035</v>
      </c>
      <c r="D21" s="672"/>
      <c r="E21" s="670">
        <v>168.30900000000014</v>
      </c>
      <c r="F21" s="671">
        <v>168.30900000000014</v>
      </c>
      <c r="G21" s="672"/>
      <c r="H21" s="670">
        <v>164.7970000000002</v>
      </c>
      <c r="I21" s="671">
        <v>164.7970000000002</v>
      </c>
      <c r="J21" s="672"/>
      <c r="K21" s="670">
        <v>41.137000000000199</v>
      </c>
      <c r="L21" s="671">
        <v>41.137000000000199</v>
      </c>
      <c r="M21" s="672"/>
      <c r="N21" s="670">
        <v>96.064999999999941</v>
      </c>
      <c r="O21" s="671">
        <v>96.064999999999941</v>
      </c>
      <c r="P21" s="672"/>
      <c r="Q21" s="671">
        <v>0</v>
      </c>
      <c r="R21" s="671"/>
      <c r="S21" s="671"/>
    </row>
    <row r="22" spans="1:19" s="526" customFormat="1" ht="15.95" customHeight="1">
      <c r="A22" s="607" t="s">
        <v>412</v>
      </c>
      <c r="B22" s="681">
        <v>-107.70599999999996</v>
      </c>
      <c r="C22" s="682"/>
      <c r="D22" s="683">
        <v>-107.70599999999996</v>
      </c>
      <c r="E22" s="681">
        <v>60.922000000000054</v>
      </c>
      <c r="F22" s="682"/>
      <c r="G22" s="683">
        <v>60.922000000000054</v>
      </c>
      <c r="H22" s="681">
        <v>10.416999999999991</v>
      </c>
      <c r="I22" s="682"/>
      <c r="J22" s="683">
        <v>10.416999999999991</v>
      </c>
      <c r="K22" s="681">
        <v>223.51799999999997</v>
      </c>
      <c r="L22" s="682"/>
      <c r="M22" s="683">
        <v>223.51799999999997</v>
      </c>
      <c r="N22" s="681">
        <v>185.303</v>
      </c>
      <c r="O22" s="682"/>
      <c r="P22" s="683">
        <v>185.303</v>
      </c>
      <c r="Q22" s="682">
        <v>-12.320999999999994</v>
      </c>
      <c r="R22" s="682">
        <v>-12.320999999999994</v>
      </c>
      <c r="S22" s="682"/>
    </row>
    <row r="23" spans="1:19" s="526" customFormat="1" ht="15.95" customHeight="1">
      <c r="A23" s="607" t="s">
        <v>413</v>
      </c>
      <c r="B23" s="681"/>
      <c r="C23" s="682"/>
      <c r="D23" s="683"/>
      <c r="E23" s="681"/>
      <c r="F23" s="682"/>
      <c r="G23" s="683"/>
      <c r="H23" s="681"/>
      <c r="I23" s="682"/>
      <c r="J23" s="683"/>
      <c r="K23" s="681"/>
      <c r="L23" s="682"/>
      <c r="M23" s="683"/>
      <c r="N23" s="681"/>
      <c r="O23" s="682"/>
      <c r="P23" s="683"/>
      <c r="Q23" s="682">
        <v>-1.8519999999999022</v>
      </c>
      <c r="R23" s="682"/>
      <c r="S23" s="682">
        <v>-1.8519999999999022</v>
      </c>
    </row>
    <row r="24" spans="1:19" s="526" customFormat="1" ht="15.95" customHeight="1">
      <c r="A24" s="677" t="s">
        <v>6</v>
      </c>
      <c r="B24" s="678">
        <v>166.76000000000039</v>
      </c>
      <c r="C24" s="679">
        <v>274.46600000000035</v>
      </c>
      <c r="D24" s="680">
        <v>-107.70599999999996</v>
      </c>
      <c r="E24" s="678">
        <v>229.23100000000019</v>
      </c>
      <c r="F24" s="679">
        <v>168.30900000000014</v>
      </c>
      <c r="G24" s="680">
        <v>60.922000000000054</v>
      </c>
      <c r="H24" s="678">
        <v>175.2140000000002</v>
      </c>
      <c r="I24" s="679">
        <v>164.7970000000002</v>
      </c>
      <c r="J24" s="680">
        <v>10.416999999999991</v>
      </c>
      <c r="K24" s="678">
        <v>264.6550000000002</v>
      </c>
      <c r="L24" s="679">
        <v>41.137000000000199</v>
      </c>
      <c r="M24" s="680">
        <v>223.51799999999997</v>
      </c>
      <c r="N24" s="678">
        <v>281.36799999999994</v>
      </c>
      <c r="O24" s="679">
        <v>96.064999999999941</v>
      </c>
      <c r="P24" s="680">
        <v>185.303</v>
      </c>
      <c r="Q24" s="679">
        <v>-14.172999999999897</v>
      </c>
      <c r="R24" s="679">
        <v>-12.320999999999994</v>
      </c>
      <c r="S24" s="679">
        <v>-1.8519999999999022</v>
      </c>
    </row>
    <row r="25" spans="1:19" s="526" customFormat="1" ht="15.95" customHeight="1">
      <c r="A25" s="684" t="s">
        <v>414</v>
      </c>
      <c r="B25" s="685"/>
      <c r="C25" s="686"/>
      <c r="D25" s="687"/>
      <c r="E25" s="685"/>
      <c r="F25" s="686"/>
      <c r="G25" s="687"/>
      <c r="H25" s="685"/>
      <c r="I25" s="686"/>
      <c r="J25" s="687"/>
      <c r="K25" s="685"/>
      <c r="L25" s="686"/>
      <c r="M25" s="687"/>
      <c r="N25" s="685"/>
      <c r="O25" s="686"/>
      <c r="P25" s="687"/>
      <c r="Q25" s="686"/>
      <c r="R25" s="686"/>
      <c r="S25" s="686"/>
    </row>
    <row r="26" spans="1:19" s="526" customFormat="1" ht="15.95" customHeight="1">
      <c r="A26" s="301" t="s">
        <v>370</v>
      </c>
      <c r="B26" s="688">
        <v>136.87206700900001</v>
      </c>
      <c r="C26" s="689">
        <v>136.87206700900001</v>
      </c>
      <c r="D26" s="690">
        <v>0</v>
      </c>
      <c r="E26" s="688">
        <v>30.594018351999999</v>
      </c>
      <c r="F26" s="689">
        <v>30.594018351999999</v>
      </c>
      <c r="G26" s="690">
        <v>0</v>
      </c>
      <c r="H26" s="688">
        <v>61.386810257</v>
      </c>
      <c r="I26" s="689">
        <v>61.386810257</v>
      </c>
      <c r="J26" s="690">
        <v>0</v>
      </c>
      <c r="K26" s="688">
        <v>22.097830348999999</v>
      </c>
      <c r="L26" s="689">
        <v>22.097830348999999</v>
      </c>
      <c r="M26" s="690">
        <v>0</v>
      </c>
      <c r="N26" s="688">
        <v>26.029874943999999</v>
      </c>
      <c r="O26" s="689">
        <v>26.029874943999999</v>
      </c>
      <c r="P26" s="690">
        <v>0</v>
      </c>
      <c r="Q26" s="689">
        <v>0</v>
      </c>
      <c r="R26" s="689">
        <v>0</v>
      </c>
      <c r="S26" s="689">
        <v>0</v>
      </c>
    </row>
    <row r="27" spans="1:19" s="526" customFormat="1" ht="15.95" customHeight="1">
      <c r="A27" s="301" t="s">
        <v>398</v>
      </c>
      <c r="B27" s="688">
        <v>74.501253104</v>
      </c>
      <c r="C27" s="689">
        <v>37.339128524000003</v>
      </c>
      <c r="D27" s="690">
        <v>37.162124579999997</v>
      </c>
      <c r="E27" s="688">
        <v>43.413551147</v>
      </c>
      <c r="F27" s="689">
        <v>33.223529282999998</v>
      </c>
      <c r="G27" s="690">
        <v>10.190021864</v>
      </c>
      <c r="H27" s="688">
        <v>8.7335244239999987</v>
      </c>
      <c r="I27" s="689">
        <v>4.340873062</v>
      </c>
      <c r="J27" s="690">
        <v>4.3926513619999996</v>
      </c>
      <c r="K27" s="688">
        <v>59.029660143000001</v>
      </c>
      <c r="L27" s="689">
        <v>15.441236852999999</v>
      </c>
      <c r="M27" s="690">
        <v>43.588423290000001</v>
      </c>
      <c r="N27" s="688">
        <v>31.083944560999999</v>
      </c>
      <c r="O27" s="689">
        <v>3.5044550010000002</v>
      </c>
      <c r="P27" s="690">
        <v>27.579489559999999</v>
      </c>
      <c r="Q27" s="689">
        <v>1.5315E-2</v>
      </c>
      <c r="R27" s="689">
        <v>1.5315E-2</v>
      </c>
      <c r="S27" s="689">
        <v>0</v>
      </c>
    </row>
    <row r="28" spans="1:19" s="526" customFormat="1" ht="15.95" customHeight="1">
      <c r="A28" s="301" t="s">
        <v>415</v>
      </c>
      <c r="B28" s="688">
        <v>156.72571168600001</v>
      </c>
      <c r="C28" s="689">
        <v>113.950361077</v>
      </c>
      <c r="D28" s="690">
        <v>42.775350609</v>
      </c>
      <c r="E28" s="688">
        <v>93.220988582000004</v>
      </c>
      <c r="F28" s="689">
        <v>80.487307806000004</v>
      </c>
      <c r="G28" s="690">
        <v>12.733680776</v>
      </c>
      <c r="H28" s="688">
        <v>103.935145776</v>
      </c>
      <c r="I28" s="689">
        <v>103.507321776</v>
      </c>
      <c r="J28" s="690">
        <v>0.42782399999999998</v>
      </c>
      <c r="K28" s="688">
        <v>83.019993917999997</v>
      </c>
      <c r="L28" s="689">
        <v>68.151295986999997</v>
      </c>
      <c r="M28" s="690">
        <v>14.868697931</v>
      </c>
      <c r="N28" s="688">
        <v>27.522451593</v>
      </c>
      <c r="O28" s="689">
        <v>24.955362593</v>
      </c>
      <c r="P28" s="690">
        <v>2.5670890000000002</v>
      </c>
      <c r="Q28" s="689">
        <v>0</v>
      </c>
      <c r="R28" s="689">
        <v>0</v>
      </c>
      <c r="S28" s="689">
        <v>0</v>
      </c>
    </row>
    <row r="29" spans="1:19" s="526" customFormat="1" ht="15.95" customHeight="1">
      <c r="A29" s="691" t="s">
        <v>416</v>
      </c>
      <c r="B29" s="692">
        <v>17.225428028</v>
      </c>
      <c r="C29" s="693">
        <v>17.225428028</v>
      </c>
      <c r="D29" s="694">
        <v>0</v>
      </c>
      <c r="E29" s="692">
        <v>25.362476319999999</v>
      </c>
      <c r="F29" s="693">
        <v>25.362476319999999</v>
      </c>
      <c r="G29" s="694">
        <v>0</v>
      </c>
      <c r="H29" s="692">
        <v>6.603734685</v>
      </c>
      <c r="I29" s="693">
        <v>6.603734685</v>
      </c>
      <c r="J29" s="694">
        <v>0</v>
      </c>
      <c r="K29" s="692">
        <v>7.6182127770000001</v>
      </c>
      <c r="L29" s="693">
        <v>7.4380611920000002</v>
      </c>
      <c r="M29" s="694">
        <v>0.180151585</v>
      </c>
      <c r="N29" s="692">
        <v>0.471693417</v>
      </c>
      <c r="O29" s="693">
        <v>0.471693417</v>
      </c>
      <c r="P29" s="694">
        <v>0</v>
      </c>
      <c r="Q29" s="693">
        <v>0</v>
      </c>
      <c r="R29" s="693">
        <v>0</v>
      </c>
      <c r="S29" s="693">
        <v>0</v>
      </c>
    </row>
    <row r="30" spans="1:19" ht="15.95" customHeight="1">
      <c r="A30" s="684" t="s">
        <v>361</v>
      </c>
      <c r="B30" s="667"/>
      <c r="C30" s="668"/>
      <c r="D30" s="669"/>
      <c r="E30" s="667"/>
      <c r="F30" s="668"/>
      <c r="G30" s="669"/>
      <c r="H30" s="667"/>
      <c r="I30" s="668"/>
      <c r="J30" s="669"/>
      <c r="K30" s="667"/>
      <c r="L30" s="668"/>
      <c r="M30" s="669"/>
      <c r="N30" s="667"/>
      <c r="O30" s="668"/>
      <c r="P30" s="669"/>
      <c r="Q30" s="668"/>
      <c r="R30" s="668"/>
      <c r="S30" s="668"/>
    </row>
    <row r="31" spans="1:19" ht="15.95" customHeight="1">
      <c r="A31" s="248" t="s">
        <v>351</v>
      </c>
      <c r="B31" s="695">
        <v>0.58470858275311544</v>
      </c>
      <c r="C31" s="696">
        <v>0.53430150124303055</v>
      </c>
      <c r="D31" s="697">
        <v>0.83175537299027769</v>
      </c>
      <c r="E31" s="695">
        <v>0.64045514565015804</v>
      </c>
      <c r="F31" s="696">
        <v>0.65069113487120489</v>
      </c>
      <c r="G31" s="697">
        <v>0.60363227742413372</v>
      </c>
      <c r="H31" s="695">
        <v>0.49504849620995989</v>
      </c>
      <c r="I31" s="696">
        <v>0.50174800959604604</v>
      </c>
      <c r="J31" s="697">
        <v>0.41857964965534705</v>
      </c>
      <c r="K31" s="695">
        <v>0.55707084367014215</v>
      </c>
      <c r="L31" s="696">
        <v>0.79420382117713062</v>
      </c>
      <c r="M31" s="697">
        <v>0.35084755737386913</v>
      </c>
      <c r="N31" s="695">
        <v>0.37456880030663092</v>
      </c>
      <c r="O31" s="696">
        <v>0.39540484538580623</v>
      </c>
      <c r="P31" s="697">
        <v>0.35995337849791348</v>
      </c>
      <c r="Q31" s="696">
        <v>1.2967631171223954</v>
      </c>
      <c r="R31" s="696">
        <v>2.0385198921105863</v>
      </c>
      <c r="S31" s="696">
        <v>1.0516184745668253</v>
      </c>
    </row>
    <row r="32" spans="1:19" ht="15.95" customHeight="1">
      <c r="A32" s="691" t="s">
        <v>430</v>
      </c>
      <c r="B32" s="698">
        <v>5.6679347528649483E-2</v>
      </c>
      <c r="C32" s="699">
        <v>0.14459976758929405</v>
      </c>
      <c r="D32" s="700">
        <v>-8.475427448011702E-2</v>
      </c>
      <c r="E32" s="698">
        <v>0.20549901055418246</v>
      </c>
      <c r="F32" s="699">
        <v>0.25071554542711932</v>
      </c>
      <c r="G32" s="700">
        <v>0.13286551125832713</v>
      </c>
      <c r="H32" s="698">
        <v>0.19367432058705983</v>
      </c>
      <c r="I32" s="699">
        <v>0.21416937976302489</v>
      </c>
      <c r="J32" s="700">
        <v>4.4316309671058859E-2</v>
      </c>
      <c r="K32" s="698">
        <v>0.10021381330909168</v>
      </c>
      <c r="L32" s="699">
        <v>1.3116515091268021E-2</v>
      </c>
      <c r="M32" s="700">
        <v>0.15084018098245391</v>
      </c>
      <c r="N32" s="698">
        <v>0.24541572938720868</v>
      </c>
      <c r="O32" s="699">
        <v>0.25612484283372627</v>
      </c>
      <c r="P32" s="700">
        <v>0.23981445680090463</v>
      </c>
      <c r="Q32" s="701">
        <v>-0.11257315754164909</v>
      </c>
      <c r="R32" s="699">
        <v>-0.21186789251419577</v>
      </c>
      <c r="S32" s="701">
        <v>-8.0101434351477235E-2</v>
      </c>
    </row>
    <row r="33" spans="1:19" ht="15.95" customHeight="1">
      <c r="A33" s="684" t="s">
        <v>418</v>
      </c>
      <c r="B33" s="702"/>
      <c r="C33" s="703"/>
      <c r="D33" s="704"/>
      <c r="E33" s="702"/>
      <c r="F33" s="703"/>
      <c r="G33" s="704"/>
      <c r="H33" s="702"/>
      <c r="I33" s="703"/>
      <c r="J33" s="704"/>
      <c r="K33" s="702"/>
      <c r="L33" s="703"/>
      <c r="M33" s="704"/>
      <c r="N33" s="702"/>
      <c r="O33" s="703"/>
      <c r="P33" s="704"/>
      <c r="Q33" s="703"/>
      <c r="R33" s="703"/>
      <c r="S33" s="703"/>
    </row>
    <row r="34" spans="1:19" ht="15.95" customHeight="1">
      <c r="A34" s="248" t="s">
        <v>419</v>
      </c>
      <c r="B34" s="681">
        <v>154.59751871774526</v>
      </c>
      <c r="C34" s="682">
        <v>149.05012505646221</v>
      </c>
      <c r="D34" s="683">
        <v>163.52136118440492</v>
      </c>
      <c r="E34" s="681">
        <v>40.882176532791185</v>
      </c>
      <c r="F34" s="682">
        <v>62.017059606428667</v>
      </c>
      <c r="G34" s="683">
        <v>6.9321952005015337</v>
      </c>
      <c r="H34" s="681">
        <v>36.647150688011514</v>
      </c>
      <c r="I34" s="682">
        <v>27.25380896654929</v>
      </c>
      <c r="J34" s="683">
        <v>105.10125093365373</v>
      </c>
      <c r="K34" s="681">
        <v>59.24991375760991</v>
      </c>
      <c r="L34" s="682">
        <v>57.288452492753905</v>
      </c>
      <c r="M34" s="683">
        <v>60.39003705883232</v>
      </c>
      <c r="N34" s="681">
        <v>25.842819592755525</v>
      </c>
      <c r="O34" s="682">
        <v>77.595274753058973</v>
      </c>
      <c r="P34" s="683">
        <v>-1.2256777026576589</v>
      </c>
      <c r="Q34" s="682">
        <v>-5.5069541894946488E-3</v>
      </c>
      <c r="R34" s="682">
        <v>0</v>
      </c>
      <c r="S34" s="682">
        <v>-7.3078582566807708E-3</v>
      </c>
    </row>
    <row r="35" spans="1:19" ht="15.95" customHeight="1">
      <c r="A35" s="705" t="s">
        <v>356</v>
      </c>
      <c r="B35" s="706">
        <v>90887.131999999998</v>
      </c>
      <c r="C35" s="707">
        <v>56359.627</v>
      </c>
      <c r="D35" s="708">
        <v>34527.504999999997</v>
      </c>
      <c r="E35" s="706">
        <v>32987.534</v>
      </c>
      <c r="F35" s="707">
        <v>20359.348999999998</v>
      </c>
      <c r="G35" s="708">
        <v>12628.184999999999</v>
      </c>
      <c r="H35" s="706">
        <v>25444.337</v>
      </c>
      <c r="I35" s="707">
        <v>22365.65</v>
      </c>
      <c r="J35" s="708">
        <v>3078.6869999999999</v>
      </c>
      <c r="K35" s="706">
        <v>76517.912000000011</v>
      </c>
      <c r="L35" s="707">
        <v>28518.366000000002</v>
      </c>
      <c r="M35" s="708">
        <v>47999.546000000002</v>
      </c>
      <c r="N35" s="706">
        <v>38456.718000000001</v>
      </c>
      <c r="O35" s="707">
        <v>13050.805</v>
      </c>
      <c r="P35" s="708">
        <v>25405.913</v>
      </c>
      <c r="Q35" s="707">
        <v>6917.366</v>
      </c>
      <c r="R35" s="707">
        <v>1704.01</v>
      </c>
      <c r="S35" s="707">
        <v>5213.3559999999998</v>
      </c>
    </row>
    <row r="36" spans="1:19" ht="15" customHeight="1">
      <c r="A36" s="528" t="s">
        <v>420</v>
      </c>
      <c r="B36" s="522"/>
      <c r="C36" s="522"/>
      <c r="D36" s="522"/>
      <c r="E36" s="522"/>
      <c r="F36" s="522"/>
      <c r="G36" s="522"/>
      <c r="H36" s="522"/>
      <c r="I36" s="522"/>
      <c r="J36" s="522"/>
      <c r="K36" s="522"/>
      <c r="L36" s="522"/>
      <c r="M36" s="522"/>
      <c r="N36" s="522"/>
      <c r="O36" s="522"/>
      <c r="P36" s="522"/>
      <c r="Q36" s="522"/>
      <c r="R36" s="522"/>
      <c r="S36" s="522"/>
    </row>
    <row r="37" spans="1:19" ht="15" customHeight="1">
      <c r="A37" s="528" t="s">
        <v>364</v>
      </c>
      <c r="B37" s="522"/>
      <c r="C37" s="522"/>
      <c r="D37" s="522"/>
      <c r="E37" s="522"/>
      <c r="F37" s="522"/>
      <c r="G37" s="522"/>
      <c r="H37" s="522"/>
      <c r="I37" s="522"/>
      <c r="J37" s="522"/>
      <c r="K37" s="522"/>
      <c r="L37" s="522"/>
      <c r="M37" s="522"/>
      <c r="N37" s="522"/>
      <c r="O37" s="522"/>
      <c r="P37" s="522"/>
      <c r="Q37" s="522"/>
      <c r="R37" s="522"/>
      <c r="S37" s="522"/>
    </row>
    <row r="38" spans="1:19" ht="15" customHeight="1">
      <c r="A38" s="528" t="s">
        <v>365</v>
      </c>
    </row>
    <row r="39" spans="1:19" ht="15" customHeight="1"/>
  </sheetData>
  <mergeCells count="6">
    <mergeCell ref="Q6:S6"/>
    <mergeCell ref="B6:D6"/>
    <mergeCell ref="E6:G6"/>
    <mergeCell ref="H6:J6"/>
    <mergeCell ref="K6:M6"/>
    <mergeCell ref="N6:P6"/>
  </mergeCells>
  <pageMargins left="0.55118110236220497" right="0.35433070866141703" top="0.59055118110236204" bottom="0.98425196850393704" header="0.118110236220472" footer="0.511811023622047"/>
  <pageSetup paperSize="9" scale="55"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6"/>
  <sheetViews>
    <sheetView showGridLines="0" showZeros="0" view="pageBreakPreview" zoomScale="70" zoomScaleNormal="90" zoomScaleSheetLayoutView="70" workbookViewId="0">
      <selection activeCell="A2" sqref="A2:I46"/>
    </sheetView>
  </sheetViews>
  <sheetFormatPr defaultRowHeight="12.75"/>
  <cols>
    <col min="1" max="1" width="62.28515625" style="250" customWidth="1"/>
    <col min="2" max="8" width="20.85546875" style="250" customWidth="1"/>
    <col min="9" max="9" width="5.42578125" style="250" customWidth="1"/>
    <col min="10" max="10" width="15.7109375" style="250" customWidth="1"/>
    <col min="11" max="16384" width="9.140625" style="250"/>
  </cols>
  <sheetData>
    <row r="1" spans="1:33" s="248" customFormat="1" ht="50.1" customHeight="1">
      <c r="A1" s="247"/>
      <c r="I1" s="264"/>
      <c r="J1" s="264"/>
      <c r="K1" s="264"/>
    </row>
    <row r="2" spans="1:33" ht="39.950000000000003" customHeight="1">
      <c r="A2" s="249" t="s">
        <v>431</v>
      </c>
      <c r="B2" s="709"/>
      <c r="C2" s="710"/>
      <c r="D2" s="710"/>
      <c r="E2" s="710"/>
      <c r="F2" s="710"/>
      <c r="G2" s="710"/>
      <c r="H2" s="419" t="s">
        <v>276</v>
      </c>
      <c r="I2" s="419"/>
      <c r="M2" s="252"/>
      <c r="N2" s="252"/>
    </row>
    <row r="3" spans="1:33" ht="2.1" customHeight="1">
      <c r="A3" s="420"/>
      <c r="B3" s="421"/>
      <c r="C3" s="422"/>
      <c r="D3" s="422"/>
      <c r="E3" s="422"/>
      <c r="F3" s="422"/>
      <c r="G3" s="422"/>
      <c r="H3" s="421"/>
      <c r="I3" s="421"/>
      <c r="J3" s="421"/>
      <c r="K3" s="573"/>
      <c r="L3" s="573"/>
      <c r="M3" s="573"/>
      <c r="N3" s="573"/>
      <c r="O3" s="573"/>
      <c r="P3" s="573"/>
      <c r="Q3" s="573"/>
      <c r="R3" s="573"/>
      <c r="S3" s="573"/>
      <c r="T3" s="573"/>
      <c r="U3" s="573"/>
      <c r="V3" s="573"/>
      <c r="W3" s="573"/>
      <c r="X3" s="573"/>
      <c r="Y3" s="573"/>
      <c r="Z3" s="573"/>
      <c r="AA3" s="573"/>
      <c r="AB3" s="573"/>
      <c r="AC3" s="573"/>
      <c r="AD3" s="573"/>
      <c r="AE3" s="573"/>
      <c r="AF3" s="573"/>
      <c r="AG3" s="573"/>
    </row>
    <row r="4" spans="1:33" s="260" customFormat="1" ht="20.100000000000001" customHeight="1">
      <c r="A4" s="257"/>
      <c r="B4" s="257"/>
      <c r="C4" s="257"/>
      <c r="D4" s="257"/>
      <c r="E4" s="257"/>
      <c r="F4" s="257"/>
      <c r="G4" s="257"/>
      <c r="H4" s="258"/>
      <c r="I4" s="258"/>
      <c r="J4" s="258"/>
      <c r="K4" s="424"/>
      <c r="L4" s="424"/>
      <c r="M4" s="424"/>
      <c r="N4" s="424"/>
      <c r="O4" s="424"/>
      <c r="P4" s="424"/>
      <c r="Q4" s="424"/>
      <c r="R4" s="424"/>
      <c r="S4" s="424"/>
      <c r="T4" s="424"/>
      <c r="U4" s="424"/>
      <c r="V4" s="424"/>
      <c r="W4" s="424"/>
      <c r="X4" s="424"/>
      <c r="Y4" s="424"/>
      <c r="Z4" s="424"/>
      <c r="AA4" s="424"/>
      <c r="AB4" s="424"/>
      <c r="AC4" s="424"/>
      <c r="AD4" s="424"/>
      <c r="AE4" s="424"/>
      <c r="AF4" s="424"/>
      <c r="AG4" s="424"/>
    </row>
    <row r="5" spans="1:33" s="260" customFormat="1" ht="20.100000000000001" customHeight="1">
      <c r="A5" s="425" t="s">
        <v>432</v>
      </c>
      <c r="B5" s="426"/>
      <c r="C5" s="426"/>
      <c r="D5" s="426"/>
      <c r="E5" s="426"/>
      <c r="F5" s="426"/>
      <c r="G5" s="426"/>
      <c r="H5" s="427"/>
      <c r="I5" s="259"/>
      <c r="J5" s="259"/>
    </row>
    <row r="6" spans="1:33" ht="15.75" customHeight="1">
      <c r="A6" s="711"/>
      <c r="B6" s="712" t="s">
        <v>1</v>
      </c>
      <c r="C6" s="579" t="s">
        <v>316</v>
      </c>
      <c r="D6" s="579" t="s">
        <v>433</v>
      </c>
      <c r="E6" s="579" t="s">
        <v>434</v>
      </c>
      <c r="F6" s="579" t="s">
        <v>435</v>
      </c>
      <c r="G6" s="579" t="s">
        <v>2</v>
      </c>
      <c r="H6" s="579" t="s">
        <v>434</v>
      </c>
    </row>
    <row r="7" spans="1:33" ht="15.75" customHeight="1">
      <c r="A7" s="268" t="s">
        <v>15</v>
      </c>
      <c r="B7" s="713" t="s">
        <v>293</v>
      </c>
      <c r="C7" s="714" t="s">
        <v>436</v>
      </c>
      <c r="D7" s="714" t="s">
        <v>437</v>
      </c>
      <c r="E7" s="714" t="s">
        <v>436</v>
      </c>
      <c r="F7" s="714" t="s">
        <v>438</v>
      </c>
      <c r="G7" s="714" t="s">
        <v>439</v>
      </c>
      <c r="H7" s="714" t="s">
        <v>440</v>
      </c>
    </row>
    <row r="8" spans="1:33" ht="15.75" customHeight="1">
      <c r="A8" s="284" t="s">
        <v>441</v>
      </c>
      <c r="B8" s="712"/>
      <c r="C8" s="715"/>
      <c r="D8" s="715"/>
      <c r="E8" s="715"/>
      <c r="F8" s="715"/>
      <c r="G8" s="715"/>
      <c r="H8" s="715"/>
    </row>
    <row r="9" spans="1:33" s="324" customFormat="1" ht="15.75" customHeight="1">
      <c r="A9" s="539" t="s">
        <v>442</v>
      </c>
      <c r="B9" s="716">
        <v>107.8</v>
      </c>
      <c r="C9" s="717">
        <v>60.494682025000003</v>
      </c>
      <c r="D9" s="717">
        <v>19.017597362250459</v>
      </c>
      <c r="E9" s="717">
        <v>7.7861479709304033</v>
      </c>
      <c r="F9" s="717">
        <v>0</v>
      </c>
      <c r="G9" s="717">
        <v>4.9618292500000001</v>
      </c>
      <c r="H9" s="717">
        <v>15.613969089223419</v>
      </c>
      <c r="K9" s="718"/>
    </row>
    <row r="10" spans="1:33" ht="15.75" customHeight="1">
      <c r="A10" s="326" t="s">
        <v>443</v>
      </c>
      <c r="B10" s="719">
        <v>2.7208179232574099</v>
      </c>
      <c r="C10" s="720">
        <v>0.42043047500000003</v>
      </c>
      <c r="D10" s="720">
        <v>0.57834752052052296</v>
      </c>
      <c r="E10" s="720">
        <v>0.37589627979419704</v>
      </c>
      <c r="F10" s="720">
        <v>0</v>
      </c>
      <c r="G10" s="720">
        <v>1.3453707189999999</v>
      </c>
      <c r="H10" s="720">
        <v>7.7292462459194698E-4</v>
      </c>
      <c r="K10" s="718"/>
    </row>
    <row r="11" spans="1:33" ht="15.75" customHeight="1">
      <c r="A11" s="550" t="s">
        <v>444</v>
      </c>
      <c r="B11" s="721">
        <v>-3.31557544392694</v>
      </c>
      <c r="C11" s="722">
        <v>-1.254461888</v>
      </c>
      <c r="D11" s="722">
        <v>-0.78234268768253001</v>
      </c>
      <c r="E11" s="722">
        <v>-0.110925480939098</v>
      </c>
      <c r="F11" s="722">
        <v>0</v>
      </c>
      <c r="G11" s="722">
        <v>-0.55780382799999995</v>
      </c>
      <c r="H11" s="722">
        <v>-0.61004155391116099</v>
      </c>
      <c r="K11" s="718"/>
    </row>
    <row r="12" spans="1:33" ht="15.75" customHeight="1">
      <c r="A12" s="326" t="s">
        <v>372</v>
      </c>
      <c r="B12" s="719">
        <v>-0.59475752066953014</v>
      </c>
      <c r="C12" s="720">
        <v>-0.83403141299999994</v>
      </c>
      <c r="D12" s="720">
        <v>-0.20399516716200705</v>
      </c>
      <c r="E12" s="720">
        <v>0.26497079885509905</v>
      </c>
      <c r="F12" s="720">
        <v>0</v>
      </c>
      <c r="G12" s="720">
        <v>0.78756689099999999</v>
      </c>
      <c r="H12" s="720">
        <v>-0.609268629286569</v>
      </c>
      <c r="K12" s="718"/>
    </row>
    <row r="13" spans="1:33" ht="15.75" customHeight="1">
      <c r="A13" s="326" t="s">
        <v>445</v>
      </c>
      <c r="B13" s="719">
        <v>-3.1349043846130404E-9</v>
      </c>
      <c r="C13" s="720">
        <v>0</v>
      </c>
      <c r="D13" s="720">
        <v>0</v>
      </c>
      <c r="E13" s="720">
        <v>9.7603452316180606E-4</v>
      </c>
      <c r="F13" s="720">
        <v>0</v>
      </c>
      <c r="G13" s="720">
        <v>0</v>
      </c>
      <c r="H13" s="720">
        <v>-9.76034537711875E-4</v>
      </c>
      <c r="K13" s="718"/>
    </row>
    <row r="14" spans="1:33" ht="15.75" customHeight="1">
      <c r="A14" s="326" t="s">
        <v>446</v>
      </c>
      <c r="B14" s="719">
        <v>1.8467061472625999</v>
      </c>
      <c r="C14" s="720">
        <v>0.55952084400000002</v>
      </c>
      <c r="D14" s="720">
        <v>0.23037060670272599</v>
      </c>
      <c r="E14" s="720">
        <v>4.73018066674806E-2</v>
      </c>
      <c r="F14" s="720">
        <v>0</v>
      </c>
      <c r="G14" s="720">
        <v>0</v>
      </c>
      <c r="H14" s="720">
        <v>1.00951288672114</v>
      </c>
      <c r="K14" s="718"/>
    </row>
    <row r="15" spans="1:33" ht="15.75" customHeight="1">
      <c r="A15" s="326" t="s">
        <v>375</v>
      </c>
      <c r="B15" s="719">
        <v>-2.0676731944309159</v>
      </c>
      <c r="C15" s="720">
        <v>0</v>
      </c>
      <c r="D15" s="720">
        <v>-4.6873307764278192E-2</v>
      </c>
      <c r="E15" s="720">
        <v>-0.70591435737879504</v>
      </c>
      <c r="F15" s="720">
        <v>0</v>
      </c>
      <c r="G15" s="720">
        <v>0</v>
      </c>
      <c r="H15" s="720">
        <v>-1.31488552718548</v>
      </c>
      <c r="K15" s="718"/>
    </row>
    <row r="16" spans="1:33" ht="15.75" customHeight="1">
      <c r="A16" s="556" t="s">
        <v>376</v>
      </c>
      <c r="B16" s="723">
        <v>107.05850112477</v>
      </c>
      <c r="C16" s="724">
        <v>60.220171456000003</v>
      </c>
      <c r="D16" s="724">
        <v>18.997099494026902</v>
      </c>
      <c r="E16" s="724">
        <v>7.3934822535973499</v>
      </c>
      <c r="F16" s="724">
        <v>0</v>
      </c>
      <c r="G16" s="724">
        <v>5.7493961410000001</v>
      </c>
      <c r="H16" s="724">
        <v>14.698351784934799</v>
      </c>
      <c r="K16" s="718"/>
    </row>
    <row r="17" spans="1:11" ht="15.75" customHeight="1">
      <c r="A17" s="284" t="s">
        <v>447</v>
      </c>
      <c r="B17" s="716"/>
      <c r="C17" s="717"/>
      <c r="D17" s="717"/>
      <c r="E17" s="717"/>
      <c r="F17" s="717"/>
      <c r="G17" s="717"/>
      <c r="H17" s="717"/>
    </row>
    <row r="18" spans="1:11" s="324" customFormat="1" ht="15.75" customHeight="1">
      <c r="A18" s="539" t="s">
        <v>442</v>
      </c>
      <c r="B18" s="716">
        <v>78.588249657234485</v>
      </c>
      <c r="C18" s="717">
        <v>0</v>
      </c>
      <c r="D18" s="717">
        <v>0</v>
      </c>
      <c r="E18" s="717">
        <v>0</v>
      </c>
      <c r="F18" s="717">
        <v>78.588249657234485</v>
      </c>
      <c r="G18" s="717">
        <v>0</v>
      </c>
      <c r="H18" s="717">
        <v>0</v>
      </c>
      <c r="K18" s="718"/>
    </row>
    <row r="19" spans="1:11" ht="15.75" customHeight="1">
      <c r="A19" s="326" t="s">
        <v>443</v>
      </c>
      <c r="B19" s="719">
        <v>2.41793488376296</v>
      </c>
      <c r="C19" s="720">
        <v>0</v>
      </c>
      <c r="D19" s="720">
        <v>0</v>
      </c>
      <c r="E19" s="720">
        <v>0</v>
      </c>
      <c r="F19" s="720">
        <v>2.41793488376296</v>
      </c>
      <c r="G19" s="720">
        <v>0</v>
      </c>
      <c r="H19" s="720">
        <v>0</v>
      </c>
      <c r="K19" s="718"/>
    </row>
    <row r="20" spans="1:11" ht="15.75" customHeight="1">
      <c r="A20" s="550" t="s">
        <v>444</v>
      </c>
      <c r="B20" s="721">
        <v>-3.0266160487921399</v>
      </c>
      <c r="C20" s="722">
        <v>0</v>
      </c>
      <c r="D20" s="722">
        <v>0</v>
      </c>
      <c r="E20" s="722">
        <v>0</v>
      </c>
      <c r="F20" s="722">
        <v>-3.0266160487921399</v>
      </c>
      <c r="G20" s="722">
        <v>0</v>
      </c>
      <c r="H20" s="722">
        <v>0</v>
      </c>
      <c r="K20" s="718"/>
    </row>
    <row r="21" spans="1:11" ht="15.75" customHeight="1">
      <c r="A21" s="326" t="s">
        <v>372</v>
      </c>
      <c r="B21" s="719">
        <v>-0.6086811650291799</v>
      </c>
      <c r="C21" s="720">
        <v>0</v>
      </c>
      <c r="D21" s="720">
        <v>0</v>
      </c>
      <c r="E21" s="720">
        <v>0</v>
      </c>
      <c r="F21" s="720">
        <v>-0.6086811650291799</v>
      </c>
      <c r="G21" s="720">
        <v>0</v>
      </c>
      <c r="H21" s="720">
        <v>0</v>
      </c>
      <c r="K21" s="718"/>
    </row>
    <row r="22" spans="1:11" ht="15.75" customHeight="1">
      <c r="A22" s="326" t="s">
        <v>445</v>
      </c>
      <c r="B22" s="719">
        <v>-1.6066904067993199E-9</v>
      </c>
      <c r="C22" s="720">
        <v>0</v>
      </c>
      <c r="D22" s="720">
        <v>0</v>
      </c>
      <c r="E22" s="720">
        <v>0</v>
      </c>
      <c r="F22" s="720">
        <v>-1.6066904067993199E-9</v>
      </c>
      <c r="G22" s="720">
        <v>0</v>
      </c>
      <c r="H22" s="720">
        <v>0</v>
      </c>
      <c r="K22" s="718"/>
    </row>
    <row r="23" spans="1:11" ht="15.75" customHeight="1">
      <c r="A23" s="326" t="s">
        <v>446</v>
      </c>
      <c r="B23" s="719">
        <v>1.4361622207062701</v>
      </c>
      <c r="C23" s="720">
        <v>0</v>
      </c>
      <c r="D23" s="720">
        <v>0</v>
      </c>
      <c r="E23" s="720">
        <v>0</v>
      </c>
      <c r="F23" s="720">
        <v>1.4361622207062701</v>
      </c>
      <c r="G23" s="720">
        <v>0</v>
      </c>
      <c r="H23" s="720">
        <v>0</v>
      </c>
      <c r="K23" s="718"/>
    </row>
    <row r="24" spans="1:11" ht="15.75" customHeight="1">
      <c r="A24" s="326" t="s">
        <v>375</v>
      </c>
      <c r="B24" s="719">
        <v>4.497395971919789E-2</v>
      </c>
      <c r="C24" s="720">
        <v>0</v>
      </c>
      <c r="D24" s="720">
        <v>0</v>
      </c>
      <c r="E24" s="720">
        <v>0</v>
      </c>
      <c r="F24" s="720">
        <v>4.497395971919789E-2</v>
      </c>
      <c r="G24" s="720">
        <v>0</v>
      </c>
      <c r="H24" s="720">
        <v>0</v>
      </c>
      <c r="K24" s="718"/>
    </row>
    <row r="25" spans="1:11" ht="15.75" customHeight="1">
      <c r="A25" s="556" t="s">
        <v>376</v>
      </c>
      <c r="B25" s="723">
        <v>79.460704671024089</v>
      </c>
      <c r="C25" s="724">
        <v>0</v>
      </c>
      <c r="D25" s="724">
        <v>0</v>
      </c>
      <c r="E25" s="724">
        <v>0</v>
      </c>
      <c r="F25" s="724">
        <v>79.460704671024089</v>
      </c>
      <c r="G25" s="724">
        <v>0</v>
      </c>
      <c r="H25" s="724">
        <v>0</v>
      </c>
      <c r="K25" s="718"/>
    </row>
    <row r="26" spans="1:11" ht="15.75" customHeight="1">
      <c r="A26" s="284" t="s">
        <v>448</v>
      </c>
      <c r="B26" s="716"/>
      <c r="C26" s="717"/>
      <c r="D26" s="717"/>
      <c r="E26" s="717"/>
      <c r="F26" s="717"/>
      <c r="G26" s="717"/>
      <c r="H26" s="717"/>
    </row>
    <row r="27" spans="1:11" s="324" customFormat="1" ht="15.75" customHeight="1">
      <c r="A27" s="539" t="s">
        <v>442</v>
      </c>
      <c r="B27" s="716">
        <v>35.55361355459663</v>
      </c>
      <c r="C27" s="717">
        <v>0</v>
      </c>
      <c r="D27" s="717">
        <v>21.585488813244126</v>
      </c>
      <c r="E27" s="717">
        <v>0</v>
      </c>
      <c r="F27" s="717">
        <v>13.968124739167187</v>
      </c>
      <c r="G27" s="717">
        <v>0</v>
      </c>
      <c r="H27" s="717">
        <v>0</v>
      </c>
      <c r="K27" s="718"/>
    </row>
    <row r="28" spans="1:11" ht="15.75" customHeight="1">
      <c r="A28" s="326" t="s">
        <v>443</v>
      </c>
      <c r="B28" s="719">
        <v>3.37687228035003</v>
      </c>
      <c r="C28" s="720">
        <v>0</v>
      </c>
      <c r="D28" s="720">
        <v>0.36851768664211998</v>
      </c>
      <c r="E28" s="720">
        <v>0</v>
      </c>
      <c r="F28" s="720">
        <v>3.0083545931152202</v>
      </c>
      <c r="G28" s="720">
        <v>0</v>
      </c>
      <c r="H28" s="720">
        <v>0</v>
      </c>
      <c r="K28" s="718"/>
    </row>
    <row r="29" spans="1:11" ht="15.75" customHeight="1">
      <c r="A29" s="550" t="s">
        <v>444</v>
      </c>
      <c r="B29" s="721">
        <v>-2.4517369535928997</v>
      </c>
      <c r="C29" s="722">
        <v>0</v>
      </c>
      <c r="D29" s="722">
        <v>-0.108989977083967</v>
      </c>
      <c r="E29" s="722">
        <v>0</v>
      </c>
      <c r="F29" s="722">
        <v>-2.34274697572073</v>
      </c>
      <c r="G29" s="722">
        <v>0</v>
      </c>
      <c r="H29" s="722">
        <v>0</v>
      </c>
      <c r="K29" s="718"/>
    </row>
    <row r="30" spans="1:11" ht="15.75" customHeight="1">
      <c r="A30" s="326" t="s">
        <v>372</v>
      </c>
      <c r="B30" s="719">
        <v>0.92513532675713028</v>
      </c>
      <c r="C30" s="720">
        <v>0</v>
      </c>
      <c r="D30" s="720">
        <v>0.25952770955815296</v>
      </c>
      <c r="E30" s="720">
        <v>0</v>
      </c>
      <c r="F30" s="720">
        <v>0.66560761739449026</v>
      </c>
      <c r="G30" s="720">
        <v>0</v>
      </c>
      <c r="H30" s="720">
        <v>0</v>
      </c>
      <c r="K30" s="718"/>
    </row>
    <row r="31" spans="1:11" ht="15.75" customHeight="1">
      <c r="A31" s="326" t="s">
        <v>445</v>
      </c>
      <c r="B31" s="719">
        <v>-3.3275281190872201E-9</v>
      </c>
      <c r="C31" s="720">
        <v>0</v>
      </c>
      <c r="D31" s="720">
        <v>0</v>
      </c>
      <c r="E31" s="720">
        <v>0</v>
      </c>
      <c r="F31" s="720">
        <v>-1.8029301166534398E-9</v>
      </c>
      <c r="G31" s="720">
        <v>0</v>
      </c>
      <c r="H31" s="720">
        <v>0</v>
      </c>
      <c r="K31" s="718"/>
    </row>
    <row r="32" spans="1:11" ht="15.75" customHeight="1">
      <c r="A32" s="326" t="s">
        <v>446</v>
      </c>
      <c r="B32" s="719">
        <v>0.7377288982324639</v>
      </c>
      <c r="C32" s="720">
        <v>0</v>
      </c>
      <c r="D32" s="720">
        <v>0.46514495481465001</v>
      </c>
      <c r="E32" s="720">
        <v>0</v>
      </c>
      <c r="F32" s="720">
        <v>0.27258394287902898</v>
      </c>
      <c r="G32" s="720">
        <v>0</v>
      </c>
      <c r="H32" s="720">
        <v>0</v>
      </c>
      <c r="K32" s="718"/>
    </row>
    <row r="33" spans="1:11" ht="15.75" customHeight="1">
      <c r="A33" s="326" t="s">
        <v>375</v>
      </c>
      <c r="B33" s="719">
        <v>-0.10601752815709092</v>
      </c>
      <c r="C33" s="720">
        <v>0</v>
      </c>
      <c r="D33" s="720">
        <v>0.189288142250671</v>
      </c>
      <c r="E33" s="720">
        <v>0</v>
      </c>
      <c r="F33" s="720">
        <v>-0.29530567040377598</v>
      </c>
      <c r="G33" s="720">
        <v>0</v>
      </c>
      <c r="H33" s="720">
        <v>0</v>
      </c>
      <c r="K33" s="718"/>
    </row>
    <row r="34" spans="1:11" ht="15.75" customHeight="1">
      <c r="A34" s="556" t="s">
        <v>376</v>
      </c>
      <c r="B34" s="723">
        <v>37.110460248101603</v>
      </c>
      <c r="C34" s="724">
        <v>0</v>
      </c>
      <c r="D34" s="724">
        <v>22.499449619867601</v>
      </c>
      <c r="E34" s="724">
        <v>0</v>
      </c>
      <c r="F34" s="724">
        <v>14.611010627234</v>
      </c>
      <c r="G34" s="724">
        <v>0</v>
      </c>
      <c r="H34" s="724">
        <v>0</v>
      </c>
      <c r="K34" s="718"/>
    </row>
    <row r="35" spans="1:11" ht="15.75" customHeight="1">
      <c r="A35" s="284" t="s">
        <v>449</v>
      </c>
      <c r="B35" s="716"/>
      <c r="C35" s="717"/>
      <c r="D35" s="717"/>
      <c r="E35" s="717"/>
      <c r="F35" s="717"/>
      <c r="G35" s="717"/>
      <c r="H35" s="717"/>
    </row>
    <row r="36" spans="1:11" s="324" customFormat="1" ht="15.75" customHeight="1">
      <c r="A36" s="539" t="s">
        <v>442</v>
      </c>
      <c r="B36" s="716">
        <v>222.01608890757419</v>
      </c>
      <c r="C36" s="717">
        <v>60.494682025000003</v>
      </c>
      <c r="D36" s="717">
        <v>40.603086175494589</v>
      </c>
      <c r="E36" s="717">
        <v>7.7861479709304033</v>
      </c>
      <c r="F36" s="717">
        <v>92.556374396401793</v>
      </c>
      <c r="G36" s="717">
        <v>4.9618292500000001</v>
      </c>
      <c r="H36" s="717">
        <v>15.613969089223419</v>
      </c>
      <c r="K36" s="718"/>
    </row>
    <row r="37" spans="1:11" ht="15.75" customHeight="1">
      <c r="A37" s="326" t="s">
        <v>443</v>
      </c>
      <c r="B37" s="719">
        <v>8.5156250873704007</v>
      </c>
      <c r="C37" s="720">
        <v>0.42043047500000003</v>
      </c>
      <c r="D37" s="720">
        <v>0.94686520716264289</v>
      </c>
      <c r="E37" s="720">
        <v>0.37589627979419704</v>
      </c>
      <c r="F37" s="720">
        <v>5.4262894768781793</v>
      </c>
      <c r="G37" s="720">
        <v>1.3453707189999999</v>
      </c>
      <c r="H37" s="720">
        <v>7.7292462459194698E-4</v>
      </c>
      <c r="K37" s="718"/>
    </row>
    <row r="38" spans="1:11" ht="15.75" customHeight="1">
      <c r="A38" s="550" t="s">
        <v>444</v>
      </c>
      <c r="B38" s="721">
        <v>-8.7939284463119805</v>
      </c>
      <c r="C38" s="722">
        <v>-1.254461888</v>
      </c>
      <c r="D38" s="722">
        <v>-0.89133266476649697</v>
      </c>
      <c r="E38" s="722">
        <v>-0.110925480939098</v>
      </c>
      <c r="F38" s="722">
        <v>-5.3693630245128698</v>
      </c>
      <c r="G38" s="722">
        <v>-0.55780382799999995</v>
      </c>
      <c r="H38" s="722">
        <v>-0.61004155391116099</v>
      </c>
      <c r="K38" s="718"/>
    </row>
    <row r="39" spans="1:11" ht="15.75" customHeight="1">
      <c r="A39" s="326" t="s">
        <v>372</v>
      </c>
      <c r="B39" s="719">
        <v>-0.27830335894157976</v>
      </c>
      <c r="C39" s="720">
        <v>-0.83403141299999994</v>
      </c>
      <c r="D39" s="720">
        <v>5.5532542396145912E-2</v>
      </c>
      <c r="E39" s="720">
        <v>0.26497079885509905</v>
      </c>
      <c r="F39" s="720">
        <v>5.6926452365309466E-2</v>
      </c>
      <c r="G39" s="720">
        <v>0.78756689099999999</v>
      </c>
      <c r="H39" s="720">
        <v>-0.609268629286569</v>
      </c>
      <c r="K39" s="718"/>
    </row>
    <row r="40" spans="1:11" ht="15.75" customHeight="1">
      <c r="A40" s="326" t="s">
        <v>445</v>
      </c>
      <c r="B40" s="719">
        <v>-8.0691225528717092E-9</v>
      </c>
      <c r="C40" s="720">
        <v>0</v>
      </c>
      <c r="D40" s="720">
        <v>0</v>
      </c>
      <c r="E40" s="720">
        <v>9.7603452316180606E-4</v>
      </c>
      <c r="F40" s="720">
        <v>-3.4096204042434702E-9</v>
      </c>
      <c r="G40" s="720">
        <v>0</v>
      </c>
      <c r="H40" s="720">
        <v>-9.76034537711875E-4</v>
      </c>
      <c r="K40" s="718"/>
    </row>
    <row r="41" spans="1:11" ht="15.75" customHeight="1">
      <c r="A41" s="326" t="s">
        <v>446</v>
      </c>
      <c r="B41" s="719">
        <v>4.0205972662013396</v>
      </c>
      <c r="C41" s="720">
        <v>0.55952084400000002</v>
      </c>
      <c r="D41" s="720">
        <v>0.69551556151737604</v>
      </c>
      <c r="E41" s="720">
        <v>4.73018066674806E-2</v>
      </c>
      <c r="F41" s="720">
        <v>1.7087461635853001</v>
      </c>
      <c r="G41" s="720">
        <v>0</v>
      </c>
      <c r="H41" s="720">
        <v>1.00951288672114</v>
      </c>
      <c r="K41" s="718"/>
    </row>
    <row r="42" spans="1:11" ht="15.75" customHeight="1">
      <c r="A42" s="326" t="s">
        <v>375</v>
      </c>
      <c r="B42" s="719">
        <v>-2.1287167628688088</v>
      </c>
      <c r="C42" s="720">
        <v>0</v>
      </c>
      <c r="D42" s="720">
        <v>0.14241483448639283</v>
      </c>
      <c r="E42" s="720">
        <v>-0.70591435737879504</v>
      </c>
      <c r="F42" s="720">
        <v>-0.25033171068457771</v>
      </c>
      <c r="G42" s="720">
        <v>0</v>
      </c>
      <c r="H42" s="720">
        <v>-1.31488552718548</v>
      </c>
      <c r="K42" s="718"/>
    </row>
    <row r="43" spans="1:11" ht="15.75" customHeight="1">
      <c r="A43" s="725" t="s">
        <v>376</v>
      </c>
      <c r="B43" s="726">
        <v>223.62966604389601</v>
      </c>
      <c r="C43" s="727">
        <v>60.220171456000003</v>
      </c>
      <c r="D43" s="727">
        <v>41.496549113894503</v>
      </c>
      <c r="E43" s="727">
        <v>7.3934822535973499</v>
      </c>
      <c r="F43" s="727">
        <v>94.071715298258198</v>
      </c>
      <c r="G43" s="727">
        <v>5.7493961410000001</v>
      </c>
      <c r="H43" s="727">
        <v>14.698351784934799</v>
      </c>
      <c r="K43" s="718"/>
    </row>
    <row r="44" spans="1:11" ht="15.75" customHeight="1">
      <c r="A44" s="969" t="s">
        <v>450</v>
      </c>
      <c r="B44" s="970"/>
      <c r="C44" s="970"/>
      <c r="D44" s="970"/>
      <c r="E44" s="970"/>
      <c r="F44" s="970"/>
      <c r="G44" s="970"/>
      <c r="H44" s="970"/>
    </row>
    <row r="45" spans="1:11" ht="16.5" customHeight="1">
      <c r="A45" s="971" t="s">
        <v>451</v>
      </c>
      <c r="B45" s="972"/>
      <c r="C45" s="972"/>
      <c r="D45" s="972"/>
      <c r="E45" s="972"/>
      <c r="F45" s="972"/>
      <c r="G45" s="972"/>
      <c r="H45" s="972"/>
    </row>
    <row r="46" spans="1:11" ht="14.25" customHeight="1">
      <c r="A46" s="728"/>
      <c r="B46" s="729"/>
      <c r="C46" s="729"/>
      <c r="D46" s="729"/>
      <c r="E46" s="729"/>
      <c r="F46" s="729"/>
      <c r="G46" s="729"/>
      <c r="H46" s="729"/>
    </row>
  </sheetData>
  <mergeCells count="2">
    <mergeCell ref="A44:H44"/>
    <mergeCell ref="A45:H45"/>
  </mergeCells>
  <pageMargins left="0.55118110236220497" right="0.35433070866141703" top="0.59055118110236204" bottom="0.98425196850393704" header="0.118110236220472" footer="0.511811023622047"/>
  <pageSetup paperSize="9" scale="61"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27"/>
  <sheetViews>
    <sheetView showGridLines="0" view="pageBreakPreview" zoomScale="70" zoomScaleNormal="100" zoomScaleSheetLayoutView="70" workbookViewId="0">
      <selection activeCell="A2" sqref="A2:L24"/>
    </sheetView>
  </sheetViews>
  <sheetFormatPr defaultRowHeight="12.75"/>
  <cols>
    <col min="1" max="1" width="40.7109375" style="524" customWidth="1"/>
    <col min="2" max="4" width="12.7109375" style="524" customWidth="1"/>
    <col min="5" max="5" width="3.7109375" style="524" customWidth="1"/>
    <col min="6" max="6" width="40.7109375" style="524" customWidth="1"/>
    <col min="7" max="7" width="12.7109375" style="524" customWidth="1"/>
    <col min="8" max="8" width="14.140625" style="524" customWidth="1"/>
    <col min="9" max="9" width="13.7109375" style="524" customWidth="1"/>
    <col min="10" max="10" width="3" style="524" customWidth="1"/>
    <col min="11" max="11" width="9.140625" style="524"/>
    <col min="12" max="12" width="18.5703125" style="524" customWidth="1"/>
    <col min="13" max="15" width="9.140625" style="524"/>
    <col min="16" max="16" width="9.140625" style="524" customWidth="1"/>
    <col min="17" max="17" width="3" style="524" customWidth="1"/>
    <col min="18" max="16384" width="9.140625" style="524"/>
  </cols>
  <sheetData>
    <row r="1" spans="1:30" s="248" customFormat="1" ht="50.1" customHeight="1">
      <c r="A1" s="247"/>
    </row>
    <row r="2" spans="1:30" s="250" customFormat="1" ht="39.950000000000003" customHeight="1">
      <c r="A2" s="249" t="s">
        <v>452</v>
      </c>
      <c r="B2" s="730"/>
      <c r="C2" s="731"/>
      <c r="D2" s="731"/>
      <c r="E2" s="730"/>
      <c r="F2" s="730"/>
      <c r="G2" s="730"/>
      <c r="I2" s="574"/>
      <c r="J2" s="574"/>
      <c r="K2" s="574"/>
      <c r="L2" s="573"/>
      <c r="M2" s="573"/>
      <c r="N2" s="573"/>
      <c r="O2" s="573"/>
      <c r="P2" s="573"/>
      <c r="Q2" s="573"/>
      <c r="R2" s="573"/>
      <c r="S2" s="573"/>
      <c r="T2" s="573"/>
      <c r="U2" s="573"/>
      <c r="V2" s="573"/>
      <c r="W2" s="573"/>
      <c r="X2" s="573"/>
      <c r="Y2" s="573"/>
      <c r="Z2" s="573"/>
      <c r="AA2" s="573"/>
      <c r="AB2" s="573"/>
      <c r="AC2" s="573"/>
      <c r="AD2" s="573"/>
    </row>
    <row r="3" spans="1:30" s="250" customFormat="1" ht="2.1" customHeight="1">
      <c r="A3" s="420"/>
      <c r="B3" s="421"/>
      <c r="C3" s="422"/>
      <c r="D3" s="422"/>
      <c r="E3" s="421"/>
      <c r="F3" s="421"/>
      <c r="G3" s="421"/>
      <c r="H3" s="421"/>
      <c r="I3" s="423"/>
      <c r="J3" s="573"/>
      <c r="K3" s="573"/>
      <c r="L3" s="573"/>
      <c r="M3" s="573"/>
      <c r="N3" s="573"/>
      <c r="O3" s="573"/>
      <c r="P3" s="573"/>
      <c r="Q3" s="573"/>
      <c r="R3" s="573"/>
      <c r="S3" s="573"/>
      <c r="T3" s="573"/>
      <c r="U3" s="573"/>
      <c r="V3" s="573"/>
      <c r="W3" s="573"/>
      <c r="X3" s="573"/>
      <c r="Y3" s="573"/>
      <c r="Z3" s="573"/>
      <c r="AA3" s="573"/>
      <c r="AB3" s="573"/>
      <c r="AC3" s="573"/>
      <c r="AD3" s="573"/>
    </row>
    <row r="4" spans="1:30" s="260" customFormat="1" ht="20.100000000000001" customHeight="1">
      <c r="A4" s="257"/>
      <c r="B4" s="257"/>
      <c r="C4" s="257"/>
      <c r="D4" s="257"/>
      <c r="E4" s="258"/>
      <c r="F4" s="258"/>
      <c r="G4" s="258"/>
      <c r="H4" s="258"/>
      <c r="I4" s="258"/>
      <c r="J4" s="424"/>
      <c r="K4" s="424"/>
      <c r="L4" s="424"/>
      <c r="M4" s="424"/>
      <c r="N4" s="424"/>
      <c r="O4" s="424"/>
      <c r="P4" s="424"/>
      <c r="Q4" s="424"/>
      <c r="R4" s="424"/>
      <c r="S4" s="424"/>
      <c r="T4" s="424"/>
      <c r="U4" s="424"/>
      <c r="V4" s="424"/>
      <c r="W4" s="424"/>
      <c r="X4" s="424"/>
      <c r="Y4" s="424"/>
      <c r="Z4" s="424"/>
      <c r="AA4" s="424"/>
      <c r="AB4" s="424"/>
      <c r="AC4" s="424"/>
      <c r="AD4" s="424"/>
    </row>
    <row r="5" spans="1:30" s="260" customFormat="1" ht="20.100000000000001" customHeight="1">
      <c r="A5" s="425" t="s">
        <v>515</v>
      </c>
      <c r="B5" s="576"/>
      <c r="C5" s="576"/>
      <c r="D5" s="576"/>
      <c r="F5" s="425" t="s">
        <v>453</v>
      </c>
      <c r="G5" s="576"/>
      <c r="H5" s="576"/>
      <c r="I5" s="576"/>
    </row>
    <row r="6" spans="1:30" ht="15.95" customHeight="1">
      <c r="A6" s="268" t="s">
        <v>14</v>
      </c>
      <c r="B6" s="732" t="s">
        <v>276</v>
      </c>
      <c r="C6" s="733" t="s">
        <v>283</v>
      </c>
      <c r="D6" s="734" t="s">
        <v>274</v>
      </c>
      <c r="F6" s="580" t="s">
        <v>14</v>
      </c>
      <c r="G6" s="732" t="s">
        <v>276</v>
      </c>
      <c r="H6" s="733" t="s">
        <v>283</v>
      </c>
      <c r="I6" s="734" t="s">
        <v>274</v>
      </c>
    </row>
    <row r="7" spans="1:30" ht="15.95" customHeight="1">
      <c r="A7" s="607" t="s">
        <v>317</v>
      </c>
      <c r="B7" s="735">
        <v>122.57779704000001</v>
      </c>
      <c r="C7" s="736">
        <v>133.87906654</v>
      </c>
      <c r="D7" s="737">
        <v>112.58877124999999</v>
      </c>
      <c r="F7" s="607" t="s">
        <v>317</v>
      </c>
      <c r="G7" s="735">
        <v>8.6596997099999005</v>
      </c>
      <c r="H7" s="736">
        <v>11.2897610699995</v>
      </c>
      <c r="I7" s="737">
        <v>13.0867415800003</v>
      </c>
      <c r="L7" s="738"/>
      <c r="M7" s="738"/>
      <c r="N7" s="738"/>
      <c r="O7" s="738"/>
      <c r="P7" s="738"/>
      <c r="Q7" s="739"/>
      <c r="R7" s="739"/>
      <c r="S7" s="739"/>
      <c r="T7" s="739"/>
    </row>
    <row r="8" spans="1:30" ht="15.95" customHeight="1">
      <c r="A8" s="326" t="s">
        <v>454</v>
      </c>
      <c r="B8" s="740">
        <v>119.50750179696999</v>
      </c>
      <c r="C8" s="507">
        <v>92.538098595060802</v>
      </c>
      <c r="D8" s="741">
        <v>136.549453383882</v>
      </c>
      <c r="F8" s="608" t="s">
        <v>454</v>
      </c>
      <c r="G8" s="740">
        <v>33.695857098144003</v>
      </c>
      <c r="H8" s="507">
        <v>24.5800448521784</v>
      </c>
      <c r="I8" s="741">
        <v>25.3259318056819</v>
      </c>
      <c r="L8" s="738"/>
      <c r="M8" s="738"/>
      <c r="N8" s="738"/>
      <c r="O8" s="738"/>
      <c r="P8" s="738"/>
      <c r="Q8" s="739"/>
      <c r="R8" s="739"/>
      <c r="S8" s="739"/>
      <c r="T8" s="739"/>
    </row>
    <row r="9" spans="1:30" ht="15.95" customHeight="1">
      <c r="A9" s="326" t="s">
        <v>455</v>
      </c>
      <c r="B9" s="740">
        <v>53.093360522809803</v>
      </c>
      <c r="C9" s="507">
        <v>88.806538974649101</v>
      </c>
      <c r="D9" s="741">
        <v>48.023760086847496</v>
      </c>
      <c r="F9" s="608" t="s">
        <v>455</v>
      </c>
      <c r="G9" s="740">
        <v>4.5599069916745707</v>
      </c>
      <c r="H9" s="507">
        <v>9.7297863270726292</v>
      </c>
      <c r="I9" s="741">
        <v>5.5264727205511202</v>
      </c>
      <c r="L9" s="738"/>
      <c r="M9" s="738"/>
      <c r="N9" s="738"/>
      <c r="O9" s="738"/>
      <c r="P9" s="738"/>
      <c r="Q9" s="739"/>
      <c r="R9" s="739"/>
      <c r="S9" s="739"/>
      <c r="T9" s="739"/>
    </row>
    <row r="10" spans="1:30" ht="15.95" customHeight="1">
      <c r="A10" s="326" t="s">
        <v>456</v>
      </c>
      <c r="B10" s="740">
        <v>60.866408059310196</v>
      </c>
      <c r="C10" s="507">
        <v>61.816515238075198</v>
      </c>
      <c r="D10" s="741">
        <v>58.367911005449201</v>
      </c>
      <c r="F10" s="608" t="s">
        <v>456</v>
      </c>
      <c r="G10" s="740">
        <v>-0.156321311732806</v>
      </c>
      <c r="H10" s="507">
        <v>0.169314061730896</v>
      </c>
      <c r="I10" s="741">
        <v>4.0653037150185902</v>
      </c>
      <c r="L10" s="738"/>
      <c r="M10" s="738"/>
      <c r="N10" s="738"/>
      <c r="O10" s="738"/>
      <c r="P10" s="738"/>
      <c r="Q10" s="739"/>
      <c r="R10" s="739"/>
      <c r="S10" s="739"/>
      <c r="T10" s="739"/>
    </row>
    <row r="11" spans="1:30" ht="15.95" customHeight="1">
      <c r="A11" s="326" t="s">
        <v>403</v>
      </c>
      <c r="B11" s="740">
        <v>144.89019375000001</v>
      </c>
      <c r="C11" s="507">
        <v>119.63295245</v>
      </c>
      <c r="D11" s="741">
        <v>94.6029333500001</v>
      </c>
      <c r="F11" s="608" t="s">
        <v>403</v>
      </c>
      <c r="G11" s="740">
        <v>3.01428777000022</v>
      </c>
      <c r="H11" s="507">
        <v>9.1640375499997102</v>
      </c>
      <c r="I11" s="741">
        <v>4.6926534799996906</v>
      </c>
      <c r="L11" s="738"/>
      <c r="M11" s="738"/>
      <c r="N11" s="738"/>
      <c r="O11" s="738"/>
      <c r="P11" s="738"/>
      <c r="Q11" s="739"/>
      <c r="R11" s="739"/>
      <c r="S11" s="739"/>
      <c r="T11" s="739"/>
    </row>
    <row r="12" spans="1:30" ht="15.95" customHeight="1">
      <c r="A12" s="550" t="s">
        <v>2</v>
      </c>
      <c r="B12" s="742">
        <v>145.50210954868595</v>
      </c>
      <c r="C12" s="743">
        <v>183.92139088232284</v>
      </c>
      <c r="D12" s="744">
        <v>113.77650128323124</v>
      </c>
      <c r="F12" s="630" t="s">
        <v>2</v>
      </c>
      <c r="G12" s="742">
        <v>-2.0778260116180842</v>
      </c>
      <c r="H12" s="743">
        <v>13.636263508872659</v>
      </c>
      <c r="I12" s="744">
        <v>4.3741909232721952</v>
      </c>
      <c r="L12" s="738"/>
      <c r="M12" s="738"/>
      <c r="N12" s="738"/>
      <c r="O12" s="738"/>
      <c r="P12" s="738"/>
      <c r="Q12" s="739"/>
      <c r="R12" s="739"/>
      <c r="S12" s="739"/>
      <c r="T12" s="739"/>
    </row>
    <row r="13" spans="1:30" ht="15.95" customHeight="1">
      <c r="A13" s="725" t="s">
        <v>457</v>
      </c>
      <c r="B13" s="745">
        <v>646.43737071777593</v>
      </c>
      <c r="C13" s="746">
        <v>680.59456268010797</v>
      </c>
      <c r="D13" s="747">
        <v>563.90933035941009</v>
      </c>
      <c r="F13" s="646" t="s">
        <v>457</v>
      </c>
      <c r="G13" s="745">
        <v>47.695604246467802</v>
      </c>
      <c r="H13" s="746">
        <v>68.5692073698538</v>
      </c>
      <c r="I13" s="747">
        <v>57.071294224523797</v>
      </c>
      <c r="L13" s="738"/>
      <c r="M13" s="738"/>
      <c r="N13" s="738"/>
      <c r="O13" s="738"/>
      <c r="P13" s="738"/>
      <c r="Q13" s="739"/>
      <c r="R13" s="739"/>
      <c r="S13" s="739"/>
      <c r="T13" s="739"/>
    </row>
    <row r="14" spans="1:30" ht="30.75" customHeight="1">
      <c r="F14" s="973"/>
      <c r="G14" s="973"/>
      <c r="H14" s="973"/>
      <c r="I14" s="973"/>
    </row>
    <row r="15" spans="1:30" ht="15.95" customHeight="1"/>
    <row r="16" spans="1:30" ht="20.100000000000001" customHeight="1">
      <c r="A16" s="425" t="s">
        <v>458</v>
      </c>
      <c r="B16" s="576"/>
      <c r="C16" s="576"/>
      <c r="D16" s="576"/>
      <c r="F16" s="524" t="s">
        <v>459</v>
      </c>
    </row>
    <row r="17" spans="1:16" ht="15.95" customHeight="1">
      <c r="A17" s="580" t="s">
        <v>14</v>
      </c>
      <c r="B17" s="732" t="s">
        <v>276</v>
      </c>
      <c r="C17" s="733" t="s">
        <v>283</v>
      </c>
      <c r="D17" s="734" t="s">
        <v>274</v>
      </c>
    </row>
    <row r="18" spans="1:16" ht="15.95" customHeight="1">
      <c r="A18" s="607" t="s">
        <v>317</v>
      </c>
      <c r="B18" s="735">
        <v>12.4278949</v>
      </c>
      <c r="C18" s="736">
        <v>14.917675854560001</v>
      </c>
      <c r="D18" s="737">
        <v>9.0995601006500006</v>
      </c>
      <c r="L18" s="739"/>
      <c r="M18" s="739"/>
      <c r="N18" s="739"/>
      <c r="O18" s="739"/>
      <c r="P18" s="739"/>
    </row>
    <row r="19" spans="1:16" ht="15.95" customHeight="1">
      <c r="A19" s="608" t="s">
        <v>454</v>
      </c>
      <c r="B19" s="740">
        <v>29.598351241507899</v>
      </c>
      <c r="C19" s="507">
        <v>18.422325309450102</v>
      </c>
      <c r="D19" s="741">
        <v>26.890666523737472</v>
      </c>
      <c r="L19" s="739"/>
      <c r="M19" s="739"/>
      <c r="N19" s="739"/>
      <c r="O19" s="739"/>
      <c r="P19" s="739"/>
    </row>
    <row r="20" spans="1:16" ht="15.95" customHeight="1">
      <c r="A20" s="608" t="s">
        <v>455</v>
      </c>
      <c r="B20" s="740">
        <v>6.65345761487605</v>
      </c>
      <c r="C20" s="507">
        <v>18.643257485492562</v>
      </c>
      <c r="D20" s="741">
        <v>6.7856444526416908</v>
      </c>
      <c r="L20" s="739"/>
      <c r="M20" s="739"/>
      <c r="N20" s="739"/>
      <c r="O20" s="739"/>
      <c r="P20" s="739"/>
    </row>
    <row r="21" spans="1:16" ht="15.95" customHeight="1">
      <c r="A21" s="608" t="s">
        <v>456</v>
      </c>
      <c r="B21" s="740">
        <v>6.1980892615294305</v>
      </c>
      <c r="C21" s="507">
        <v>7.3525115480443999</v>
      </c>
      <c r="D21" s="741">
        <v>5.5506775305029308</v>
      </c>
      <c r="L21" s="739"/>
      <c r="M21" s="739"/>
      <c r="N21" s="739"/>
      <c r="O21" s="739"/>
      <c r="P21" s="739"/>
    </row>
    <row r="22" spans="1:16" ht="15.95" customHeight="1">
      <c r="A22" s="608" t="s">
        <v>403</v>
      </c>
      <c r="B22" s="740">
        <v>20.1013637</v>
      </c>
      <c r="C22" s="507">
        <v>15.548249300000002</v>
      </c>
      <c r="D22" s="741">
        <v>13.0906386</v>
      </c>
      <c r="L22" s="739"/>
      <c r="M22" s="739"/>
      <c r="N22" s="739"/>
      <c r="O22" s="739"/>
      <c r="P22" s="739"/>
    </row>
    <row r="23" spans="1:16" ht="15.95" customHeight="1">
      <c r="A23" s="630" t="s">
        <v>2</v>
      </c>
      <c r="B23" s="742">
        <v>65.331144132427923</v>
      </c>
      <c r="C23" s="743">
        <v>83.797435431774915</v>
      </c>
      <c r="D23" s="744">
        <v>46.442690688171126</v>
      </c>
      <c r="L23" s="739"/>
      <c r="M23" s="739"/>
      <c r="N23" s="739"/>
      <c r="O23" s="739"/>
      <c r="P23" s="739"/>
    </row>
    <row r="24" spans="1:16" ht="15.95" customHeight="1">
      <c r="A24" s="646" t="s">
        <v>457</v>
      </c>
      <c r="B24" s="745">
        <v>140.31030085034129</v>
      </c>
      <c r="C24" s="746">
        <v>158.681454929322</v>
      </c>
      <c r="D24" s="747">
        <v>107.85987789570321</v>
      </c>
      <c r="L24" s="739"/>
      <c r="M24" s="739"/>
      <c r="N24" s="739"/>
      <c r="O24" s="739"/>
      <c r="P24" s="739"/>
    </row>
    <row r="25" spans="1:16" ht="15.95" customHeight="1"/>
    <row r="26" spans="1:16">
      <c r="B26" s="748"/>
      <c r="C26" s="748"/>
      <c r="D26" s="748"/>
      <c r="G26" s="748"/>
      <c r="H26" s="748"/>
      <c r="I26" s="748"/>
    </row>
    <row r="27" spans="1:16">
      <c r="B27" s="748"/>
      <c r="C27" s="748"/>
      <c r="D27" s="748"/>
    </row>
  </sheetData>
  <mergeCells count="1">
    <mergeCell ref="F14:I14"/>
  </mergeCells>
  <pageMargins left="0.55118110236220497" right="0.35433070866141703" top="0.59055118110236204" bottom="0.98425196850393704" header="0.118110236220472" footer="0.511811023622047"/>
  <pageSetup paperSize="9" scale="72"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1"/>
  <sheetViews>
    <sheetView showGridLines="0" showZeros="0" view="pageBreakPreview" zoomScale="70" zoomScaleNormal="85" zoomScaleSheetLayoutView="70" workbookViewId="0">
      <selection activeCell="A2" sqref="A2:K27"/>
    </sheetView>
  </sheetViews>
  <sheetFormatPr defaultRowHeight="12.75"/>
  <cols>
    <col min="1" max="1" width="62.28515625" style="524" customWidth="1"/>
    <col min="2" max="4" width="10.85546875" style="524" customWidth="1"/>
    <col min="5" max="6" width="12.7109375" style="524" customWidth="1"/>
    <col min="7" max="7" width="14.7109375" style="524" customWidth="1"/>
    <col min="8" max="8" width="12.7109375" style="524" customWidth="1"/>
    <col min="9" max="9" width="4.28515625" style="524" customWidth="1"/>
    <col min="10" max="16384" width="9.140625" style="524"/>
  </cols>
  <sheetData>
    <row r="1" spans="1:29" s="248" customFormat="1" ht="50.1" customHeight="1">
      <c r="A1" s="247"/>
    </row>
    <row r="2" spans="1:29" s="250" customFormat="1" ht="39.950000000000003" customHeight="1">
      <c r="A2" s="249" t="s">
        <v>460</v>
      </c>
      <c r="B2" s="730"/>
      <c r="C2" s="731"/>
      <c r="D2" s="731"/>
      <c r="E2" s="730"/>
      <c r="F2" s="730"/>
      <c r="G2" s="730"/>
      <c r="I2" s="574"/>
      <c r="J2" s="574"/>
      <c r="K2" s="573"/>
      <c r="L2" s="573"/>
      <c r="M2" s="573"/>
      <c r="N2" s="573"/>
      <c r="O2" s="573"/>
      <c r="P2" s="573"/>
      <c r="Q2" s="573"/>
      <c r="R2" s="573"/>
      <c r="S2" s="573"/>
      <c r="T2" s="573"/>
      <c r="U2" s="573"/>
      <c r="V2" s="573"/>
      <c r="W2" s="573"/>
      <c r="X2" s="573"/>
      <c r="Y2" s="573"/>
      <c r="Z2" s="573"/>
      <c r="AA2" s="573"/>
      <c r="AB2" s="573"/>
      <c r="AC2" s="573"/>
    </row>
    <row r="3" spans="1:29" s="250" customFormat="1" ht="2.1" customHeight="1">
      <c r="A3" s="420"/>
      <c r="B3" s="421"/>
      <c r="C3" s="422"/>
      <c r="D3" s="422"/>
      <c r="E3" s="421"/>
      <c r="F3" s="421"/>
      <c r="G3" s="421"/>
      <c r="I3" s="573"/>
      <c r="J3" s="573"/>
      <c r="K3" s="573"/>
      <c r="L3" s="573"/>
      <c r="M3" s="573"/>
      <c r="N3" s="573"/>
      <c r="O3" s="573"/>
      <c r="P3" s="573"/>
      <c r="Q3" s="573"/>
      <c r="R3" s="573"/>
      <c r="S3" s="573"/>
      <c r="T3" s="573"/>
      <c r="U3" s="573"/>
      <c r="V3" s="573"/>
      <c r="W3" s="573"/>
      <c r="X3" s="573"/>
      <c r="Y3" s="573"/>
      <c r="Z3" s="573"/>
      <c r="AA3" s="573"/>
      <c r="AB3" s="573"/>
      <c r="AC3" s="573"/>
    </row>
    <row r="4" spans="1:29" s="260" customFormat="1" ht="20.100000000000001" customHeight="1">
      <c r="A4" s="257"/>
      <c r="B4" s="257"/>
      <c r="C4" s="257"/>
      <c r="D4" s="257"/>
      <c r="E4" s="258"/>
      <c r="F4" s="258"/>
      <c r="G4" s="575"/>
      <c r="H4" s="259"/>
      <c r="I4" s="424"/>
      <c r="J4" s="424"/>
      <c r="K4" s="424"/>
      <c r="L4" s="424"/>
      <c r="M4" s="424"/>
      <c r="N4" s="424"/>
      <c r="O4" s="424"/>
      <c r="P4" s="424"/>
      <c r="Q4" s="424"/>
      <c r="R4" s="424"/>
      <c r="S4" s="424"/>
      <c r="T4" s="424"/>
      <c r="U4" s="424"/>
      <c r="V4" s="424"/>
      <c r="W4" s="424"/>
      <c r="X4" s="424"/>
      <c r="Y4" s="424"/>
      <c r="Z4" s="424"/>
      <c r="AA4" s="424"/>
      <c r="AB4" s="424"/>
      <c r="AC4" s="424"/>
    </row>
    <row r="5" spans="1:29" s="260" customFormat="1" ht="15.95" customHeight="1">
      <c r="A5" s="248"/>
      <c r="B5" s="749"/>
      <c r="C5" s="749"/>
      <c r="D5" s="749"/>
      <c r="E5" s="259"/>
      <c r="F5" s="259"/>
      <c r="G5" s="259"/>
      <c r="H5" s="259"/>
    </row>
    <row r="6" spans="1:29" s="260" customFormat="1" ht="20.100000000000001" customHeight="1">
      <c r="A6" s="425" t="s">
        <v>516</v>
      </c>
      <c r="B6" s="750"/>
      <c r="C6" s="750"/>
      <c r="D6" s="750"/>
      <c r="E6" s="259"/>
      <c r="F6" s="259"/>
      <c r="G6" s="259"/>
      <c r="H6" s="259"/>
    </row>
    <row r="7" spans="1:29" s="424" customFormat="1" ht="15.95" customHeight="1">
      <c r="A7" s="751" t="s">
        <v>14</v>
      </c>
      <c r="B7" s="732" t="s">
        <v>276</v>
      </c>
      <c r="C7" s="733" t="s">
        <v>283</v>
      </c>
      <c r="D7" s="734" t="s">
        <v>274</v>
      </c>
      <c r="E7" s="259"/>
      <c r="F7" s="259"/>
      <c r="G7" s="259"/>
      <c r="H7" s="259"/>
      <c r="N7" s="748"/>
    </row>
    <row r="8" spans="1:29" s="260" customFormat="1" ht="15.95" customHeight="1">
      <c r="A8" s="248" t="s">
        <v>461</v>
      </c>
      <c r="B8" s="752">
        <v>72.819479000000001</v>
      </c>
      <c r="C8" s="753">
        <v>75.706382000000005</v>
      </c>
      <c r="D8" s="754">
        <v>74.756086999999994</v>
      </c>
      <c r="E8" s="259"/>
      <c r="F8" s="259"/>
      <c r="G8" s="259"/>
      <c r="H8" s="259"/>
      <c r="K8" s="755"/>
      <c r="L8" s="755"/>
      <c r="M8" s="755"/>
      <c r="N8" s="748"/>
      <c r="O8" s="748"/>
      <c r="P8" s="748"/>
    </row>
    <row r="9" spans="1:29" s="260" customFormat="1" ht="15.95" customHeight="1">
      <c r="A9" s="248" t="s">
        <v>462</v>
      </c>
      <c r="B9" s="756">
        <v>3.598061</v>
      </c>
      <c r="C9" s="757">
        <v>3.6227429999999998</v>
      </c>
      <c r="D9" s="758">
        <v>3.8631509999999998</v>
      </c>
      <c r="E9" s="259"/>
      <c r="F9" s="259"/>
      <c r="G9" s="259"/>
      <c r="H9" s="259"/>
      <c r="K9" s="755"/>
      <c r="L9" s="755"/>
      <c r="M9" s="755"/>
      <c r="N9" s="748"/>
      <c r="O9" s="748"/>
      <c r="P9" s="748"/>
    </row>
    <row r="10" spans="1:29" s="260" customFormat="1" ht="15.95" customHeight="1">
      <c r="A10" s="248" t="s">
        <v>463</v>
      </c>
      <c r="B10" s="756">
        <v>71.611093999999994</v>
      </c>
      <c r="C10" s="757">
        <v>68.849536000000001</v>
      </c>
      <c r="D10" s="758">
        <v>72.229864000000006</v>
      </c>
      <c r="E10" s="259"/>
      <c r="F10" s="259"/>
      <c r="G10" s="259"/>
      <c r="H10" s="259"/>
      <c r="K10" s="755"/>
      <c r="L10" s="755"/>
      <c r="M10" s="755"/>
      <c r="N10" s="748"/>
      <c r="O10" s="748"/>
      <c r="P10" s="748"/>
    </row>
    <row r="11" spans="1:29" s="260" customFormat="1" ht="15.95" customHeight="1">
      <c r="A11" s="248" t="s">
        <v>464</v>
      </c>
      <c r="B11" s="756">
        <v>0</v>
      </c>
      <c r="C11" s="757">
        <v>0</v>
      </c>
      <c r="D11" s="758">
        <v>0</v>
      </c>
      <c r="E11" s="259"/>
      <c r="F11" s="259"/>
      <c r="G11" s="259"/>
      <c r="H11" s="259"/>
      <c r="K11" s="755"/>
      <c r="L11" s="755"/>
      <c r="M11" s="755"/>
      <c r="N11" s="748"/>
      <c r="O11" s="748"/>
      <c r="P11" s="748"/>
    </row>
    <row r="12" spans="1:29" s="260" customFormat="1" ht="15.95" customHeight="1">
      <c r="A12" s="248" t="s">
        <v>465</v>
      </c>
      <c r="B12" s="756">
        <v>61.167766100000001</v>
      </c>
      <c r="C12" s="757">
        <v>78.708173739999992</v>
      </c>
      <c r="D12" s="758">
        <v>104.59307200000001</v>
      </c>
      <c r="E12" s="259"/>
      <c r="F12" s="259"/>
      <c r="G12" s="259"/>
      <c r="H12" s="259"/>
      <c r="K12" s="755"/>
      <c r="L12" s="755"/>
      <c r="M12" s="755"/>
      <c r="N12" s="748"/>
      <c r="O12" s="748"/>
      <c r="P12" s="748"/>
    </row>
    <row r="13" spans="1:29" s="260" customFormat="1" ht="15.95" customHeight="1">
      <c r="A13" s="248" t="s">
        <v>466</v>
      </c>
      <c r="B13" s="756">
        <v>29.548376000000001</v>
      </c>
      <c r="C13" s="757">
        <v>29.387922</v>
      </c>
      <c r="D13" s="758">
        <v>29.639703999999998</v>
      </c>
      <c r="E13" s="259"/>
      <c r="F13" s="259"/>
      <c r="G13" s="259"/>
      <c r="H13" s="259"/>
      <c r="K13" s="755"/>
      <c r="L13" s="755"/>
      <c r="M13" s="755"/>
      <c r="N13" s="748"/>
      <c r="O13" s="748"/>
      <c r="P13" s="748"/>
    </row>
    <row r="14" spans="1:29" s="260" customFormat="1" ht="15.95" customHeight="1">
      <c r="A14" s="248" t="s">
        <v>467</v>
      </c>
      <c r="B14" s="756">
        <v>1.7513780000000001</v>
      </c>
      <c r="C14" s="757">
        <v>1.4505000000000001E-2</v>
      </c>
      <c r="D14" s="758">
        <v>-0.53523100000000001</v>
      </c>
      <c r="E14" s="259"/>
      <c r="F14" s="259"/>
      <c r="G14" s="259"/>
      <c r="H14" s="259"/>
      <c r="K14" s="755"/>
      <c r="L14" s="755"/>
      <c r="M14" s="755"/>
      <c r="N14" s="748"/>
      <c r="O14" s="748"/>
      <c r="P14" s="748"/>
    </row>
    <row r="15" spans="1:29" s="260" customFormat="1" ht="15.95" customHeight="1">
      <c r="A15" s="759" t="s">
        <v>1</v>
      </c>
      <c r="B15" s="760">
        <v>240.49615409999998</v>
      </c>
      <c r="C15" s="761">
        <v>256.28926174000003</v>
      </c>
      <c r="D15" s="762">
        <v>284.54664700000001</v>
      </c>
      <c r="E15" s="259"/>
      <c r="F15" s="259"/>
      <c r="G15" s="259"/>
      <c r="H15" s="259"/>
      <c r="K15" s="755"/>
      <c r="L15" s="755"/>
      <c r="M15" s="755"/>
      <c r="N15" s="748"/>
      <c r="O15" s="748"/>
      <c r="P15" s="748"/>
    </row>
    <row r="16" spans="1:29" s="260" customFormat="1" ht="15.95" customHeight="1">
      <c r="A16" s="248"/>
      <c r="B16" s="749"/>
      <c r="C16" s="749"/>
      <c r="D16" s="749"/>
      <c r="E16" s="259"/>
      <c r="F16" s="259"/>
      <c r="G16" s="259"/>
      <c r="H16" s="259"/>
    </row>
    <row r="17" spans="1:16" s="260" customFormat="1" ht="19.5" customHeight="1">
      <c r="A17" s="425" t="s">
        <v>468</v>
      </c>
      <c r="B17" s="576"/>
      <c r="C17" s="576"/>
      <c r="D17" s="576"/>
      <c r="E17" s="259"/>
      <c r="F17" s="259"/>
      <c r="G17" s="259"/>
      <c r="H17" s="259"/>
    </row>
    <row r="18" spans="1:16" s="424" customFormat="1" ht="15.95" customHeight="1">
      <c r="A18" s="751" t="s">
        <v>14</v>
      </c>
      <c r="B18" s="732" t="s">
        <v>276</v>
      </c>
      <c r="C18" s="733" t="s">
        <v>283</v>
      </c>
      <c r="D18" s="734" t="s">
        <v>274</v>
      </c>
      <c r="E18" s="259"/>
      <c r="F18" s="259"/>
      <c r="G18" s="259"/>
      <c r="H18" s="259"/>
    </row>
    <row r="19" spans="1:16" s="260" customFormat="1" ht="15.95" customHeight="1">
      <c r="A19" s="763" t="s">
        <v>461</v>
      </c>
      <c r="B19" s="752">
        <v>-18.738807647473028</v>
      </c>
      <c r="C19" s="753">
        <v>12.219616637622364</v>
      </c>
      <c r="D19" s="754">
        <v>-2.7533077511938209</v>
      </c>
      <c r="E19" s="259"/>
      <c r="F19" s="259"/>
      <c r="G19" s="259"/>
      <c r="H19" s="259"/>
      <c r="K19" s="755"/>
      <c r="L19" s="755"/>
      <c r="M19" s="755"/>
      <c r="N19" s="748"/>
      <c r="O19" s="748"/>
      <c r="P19" s="748"/>
    </row>
    <row r="20" spans="1:16" s="260" customFormat="1" ht="15.95" customHeight="1">
      <c r="A20" s="248" t="s">
        <v>462</v>
      </c>
      <c r="B20" s="756">
        <v>1.018480958693156</v>
      </c>
      <c r="C20" s="757">
        <v>1.5175752467845651</v>
      </c>
      <c r="D20" s="758">
        <v>0.61733660744343255</v>
      </c>
      <c r="E20" s="259"/>
      <c r="F20" s="259"/>
      <c r="G20" s="259"/>
      <c r="H20" s="259"/>
      <c r="K20" s="755"/>
      <c r="L20" s="755"/>
      <c r="M20" s="755"/>
      <c r="N20" s="748"/>
      <c r="O20" s="748"/>
      <c r="P20" s="748"/>
    </row>
    <row r="21" spans="1:16" s="260" customFormat="1" ht="15.95" customHeight="1">
      <c r="A21" s="248" t="s">
        <v>463</v>
      </c>
      <c r="B21" s="756">
        <v>-6.0359607623864404</v>
      </c>
      <c r="C21" s="757">
        <v>3.8131233620484792</v>
      </c>
      <c r="D21" s="758">
        <v>11.803857106249474</v>
      </c>
      <c r="E21" s="259"/>
      <c r="F21" s="259"/>
      <c r="G21" s="259"/>
      <c r="H21" s="259"/>
      <c r="K21" s="755"/>
      <c r="L21" s="755"/>
      <c r="M21" s="755"/>
      <c r="N21" s="748"/>
      <c r="O21" s="748"/>
      <c r="P21" s="748"/>
    </row>
    <row r="22" spans="1:16" s="260" customFormat="1" ht="15.95" customHeight="1">
      <c r="A22" s="248" t="s">
        <v>464</v>
      </c>
      <c r="B22" s="756">
        <v>0</v>
      </c>
      <c r="C22" s="757">
        <v>0</v>
      </c>
      <c r="D22" s="758">
        <v>0</v>
      </c>
      <c r="E22" s="259"/>
      <c r="F22" s="259"/>
      <c r="G22" s="259"/>
      <c r="H22" s="259"/>
      <c r="K22" s="755"/>
      <c r="L22" s="755"/>
      <c r="M22" s="755"/>
      <c r="N22" s="748"/>
      <c r="O22" s="748"/>
      <c r="P22" s="748"/>
    </row>
    <row r="23" spans="1:16" s="260" customFormat="1" ht="15.95" customHeight="1">
      <c r="A23" s="248" t="s">
        <v>465</v>
      </c>
      <c r="B23" s="756">
        <v>30.216634153596722</v>
      </c>
      <c r="C23" s="757">
        <v>8.2698720049628687</v>
      </c>
      <c r="D23" s="758">
        <v>14.721331477097142</v>
      </c>
      <c r="E23" s="259"/>
      <c r="F23" s="259"/>
      <c r="G23" s="259"/>
      <c r="H23" s="259"/>
      <c r="K23" s="755"/>
      <c r="L23" s="755"/>
      <c r="M23" s="755"/>
      <c r="N23" s="748"/>
      <c r="O23" s="748"/>
      <c r="P23" s="748"/>
    </row>
    <row r="24" spans="1:16" s="260" customFormat="1" ht="15.95" customHeight="1">
      <c r="A24" s="248" t="s">
        <v>466</v>
      </c>
      <c r="B24" s="756">
        <v>4.4807531410048824</v>
      </c>
      <c r="C24" s="757">
        <v>15.644146625824078</v>
      </c>
      <c r="D24" s="758">
        <v>3.3968636032093098</v>
      </c>
      <c r="E24" s="259"/>
      <c r="F24" s="259"/>
      <c r="G24" s="259"/>
      <c r="H24" s="259"/>
      <c r="K24" s="755"/>
      <c r="L24" s="755"/>
      <c r="M24" s="755"/>
      <c r="N24" s="748"/>
      <c r="O24" s="748"/>
      <c r="P24" s="748"/>
    </row>
    <row r="25" spans="1:16" s="260" customFormat="1" ht="15.95" customHeight="1">
      <c r="A25" s="248" t="s">
        <v>467</v>
      </c>
      <c r="B25" s="756">
        <v>0.57429650136030752</v>
      </c>
      <c r="C25" s="757">
        <v>0.65446132994716355</v>
      </c>
      <c r="D25" s="758">
        <v>-0.1652291456246196</v>
      </c>
      <c r="E25" s="259"/>
      <c r="F25" s="259"/>
      <c r="G25" s="764"/>
      <c r="H25" s="259"/>
      <c r="K25" s="755"/>
      <c r="L25" s="755"/>
      <c r="M25" s="755"/>
      <c r="N25" s="748"/>
      <c r="O25" s="748"/>
      <c r="P25" s="748"/>
    </row>
    <row r="26" spans="1:16" s="260" customFormat="1" ht="15.95" customHeight="1">
      <c r="A26" s="759" t="s">
        <v>1</v>
      </c>
      <c r="B26" s="760">
        <v>11.515396344795601</v>
      </c>
      <c r="C26" s="761">
        <v>42.118795207189507</v>
      </c>
      <c r="D26" s="762">
        <v>27.620851897180916</v>
      </c>
      <c r="E26" s="259"/>
      <c r="F26" s="259"/>
      <c r="G26" s="259"/>
      <c r="H26" s="259"/>
      <c r="K26" s="755"/>
      <c r="L26" s="755"/>
      <c r="M26" s="755"/>
      <c r="N26" s="748"/>
      <c r="O26" s="748"/>
      <c r="P26" s="748"/>
    </row>
    <row r="27" spans="1:16" s="260" customFormat="1" ht="30.75" customHeight="1">
      <c r="A27" s="974"/>
      <c r="B27" s="975"/>
      <c r="C27" s="975"/>
      <c r="D27" s="975"/>
      <c r="E27" s="974"/>
      <c r="F27" s="975"/>
      <c r="G27" s="975"/>
      <c r="H27" s="975"/>
    </row>
    <row r="28" spans="1:16">
      <c r="B28" s="523"/>
      <c r="C28" s="523"/>
      <c r="D28" s="523"/>
    </row>
    <row r="30" spans="1:16">
      <c r="B30" s="748"/>
      <c r="C30" s="748"/>
      <c r="D30" s="748"/>
    </row>
    <row r="31" spans="1:16">
      <c r="B31" s="748"/>
      <c r="C31" s="748"/>
      <c r="D31" s="748"/>
    </row>
  </sheetData>
  <mergeCells count="2">
    <mergeCell ref="A27:D27"/>
    <mergeCell ref="E27:H27"/>
  </mergeCells>
  <pageMargins left="0.55118110236220497" right="0.35433070866141703" top="0.59055118110236204" bottom="0.98425196850393704" header="0.118110236220472" footer="0.511811023622047"/>
  <pageSetup paperSize="9" scale="80"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1"/>
  <sheetViews>
    <sheetView showGridLines="0" showZeros="0" view="pageBreakPreview" zoomScale="70" zoomScaleNormal="100" zoomScaleSheetLayoutView="70" workbookViewId="0">
      <selection activeCell="A2" sqref="A2:H27"/>
    </sheetView>
  </sheetViews>
  <sheetFormatPr defaultRowHeight="12.75"/>
  <cols>
    <col min="1" max="1" width="46.85546875" style="524" customWidth="1"/>
    <col min="2" max="5" width="12.7109375" style="773" customWidth="1"/>
    <col min="6" max="6" width="1.85546875" style="524" customWidth="1"/>
    <col min="7" max="7" width="21.28515625" style="524" customWidth="1"/>
    <col min="8" max="8" width="46.28515625" style="524" customWidth="1"/>
    <col min="9" max="11" width="12.7109375" style="524" customWidth="1"/>
    <col min="12" max="12" width="1.85546875" style="524" customWidth="1"/>
    <col min="13" max="16384" width="9.140625" style="524"/>
  </cols>
  <sheetData>
    <row r="1" spans="1:28" s="248" customFormat="1" ht="50.1" customHeight="1">
      <c r="A1" s="247"/>
      <c r="B1" s="749"/>
      <c r="C1" s="749"/>
      <c r="D1" s="749"/>
      <c r="E1" s="749"/>
    </row>
    <row r="2" spans="1:28" s="250" customFormat="1" ht="39.950000000000003" customHeight="1">
      <c r="A2" s="249" t="s">
        <v>508</v>
      </c>
      <c r="B2" s="765"/>
      <c r="C2" s="766"/>
      <c r="D2" s="766"/>
      <c r="E2" s="765"/>
      <c r="F2" s="573"/>
      <c r="I2" s="574"/>
      <c r="J2" s="573"/>
      <c r="K2" s="573"/>
      <c r="L2" s="573"/>
      <c r="M2" s="573"/>
      <c r="N2" s="573"/>
      <c r="O2" s="573"/>
      <c r="P2" s="573"/>
      <c r="Q2" s="573"/>
      <c r="R2" s="573"/>
      <c r="S2" s="573"/>
      <c r="T2" s="573"/>
      <c r="U2" s="573"/>
      <c r="V2" s="573"/>
      <c r="W2" s="573"/>
      <c r="X2" s="573"/>
      <c r="Y2" s="573"/>
      <c r="Z2" s="573"/>
      <c r="AA2" s="573"/>
      <c r="AB2" s="573"/>
    </row>
    <row r="3" spans="1:28" s="250" customFormat="1" ht="2.1" customHeight="1">
      <c r="A3" s="420"/>
      <c r="B3" s="767"/>
      <c r="C3" s="768"/>
      <c r="D3" s="768"/>
      <c r="E3" s="767"/>
      <c r="F3" s="421"/>
      <c r="G3" s="421"/>
      <c r="H3" s="421"/>
      <c r="I3" s="573"/>
      <c r="J3" s="573"/>
      <c r="K3" s="573"/>
      <c r="L3" s="573"/>
      <c r="M3" s="573"/>
      <c r="N3" s="573"/>
      <c r="O3" s="573"/>
      <c r="P3" s="573"/>
      <c r="Q3" s="573"/>
      <c r="R3" s="573"/>
      <c r="S3" s="573"/>
      <c r="T3" s="573"/>
      <c r="U3" s="573"/>
      <c r="V3" s="573"/>
      <c r="W3" s="573"/>
      <c r="X3" s="573"/>
      <c r="Y3" s="573"/>
      <c r="Z3" s="573"/>
      <c r="AA3" s="573"/>
      <c r="AB3" s="573"/>
    </row>
    <row r="4" spans="1:28" s="260" customFormat="1" ht="20.100000000000001" customHeight="1">
      <c r="A4" s="257"/>
      <c r="B4" s="769"/>
      <c r="C4" s="769"/>
      <c r="D4" s="769"/>
      <c r="E4" s="770"/>
      <c r="F4" s="424"/>
      <c r="G4" s="424"/>
      <c r="H4" s="424"/>
      <c r="I4" s="424"/>
      <c r="J4" s="424"/>
      <c r="K4" s="424"/>
      <c r="L4" s="424"/>
      <c r="M4" s="424"/>
      <c r="N4" s="424"/>
      <c r="O4" s="424"/>
      <c r="P4" s="424"/>
      <c r="Q4" s="424"/>
      <c r="R4" s="424"/>
      <c r="S4" s="424"/>
      <c r="T4" s="424"/>
      <c r="U4" s="424"/>
      <c r="V4" s="424"/>
      <c r="W4" s="424"/>
      <c r="X4" s="424"/>
      <c r="Y4" s="424"/>
      <c r="Z4" s="424"/>
      <c r="AA4" s="424"/>
      <c r="AB4" s="424"/>
    </row>
    <row r="5" spans="1:28" s="260" customFormat="1" ht="20.100000000000001" customHeight="1">
      <c r="A5" s="425" t="s">
        <v>469</v>
      </c>
      <c r="B5" s="576"/>
      <c r="C5" s="576"/>
      <c r="D5" s="576"/>
      <c r="E5" s="771"/>
    </row>
    <row r="6" spans="1:28" ht="15.95" customHeight="1">
      <c r="A6" s="772" t="s">
        <v>15</v>
      </c>
      <c r="B6" s="732" t="s">
        <v>276</v>
      </c>
      <c r="C6" s="733" t="s">
        <v>283</v>
      </c>
      <c r="D6" s="582" t="s">
        <v>274</v>
      </c>
    </row>
    <row r="7" spans="1:28" ht="15.95" customHeight="1">
      <c r="A7" s="774" t="s">
        <v>470</v>
      </c>
      <c r="B7" s="855">
        <v>69.943967222442907</v>
      </c>
      <c r="C7" s="856">
        <v>78.977825276750508</v>
      </c>
      <c r="D7" s="857">
        <v>73.182664430335691</v>
      </c>
      <c r="E7" s="858"/>
    </row>
    <row r="8" spans="1:28" ht="15.95" customHeight="1">
      <c r="A8" s="774" t="s">
        <v>306</v>
      </c>
      <c r="B8" s="855">
        <v>47.161874210281006</v>
      </c>
      <c r="C8" s="859">
        <v>44.220780390862807</v>
      </c>
      <c r="D8" s="860">
        <v>46.415164017372355</v>
      </c>
      <c r="E8" s="858"/>
    </row>
    <row r="9" spans="1:28" ht="15.95" customHeight="1">
      <c r="A9" s="774" t="s">
        <v>471</v>
      </c>
      <c r="B9" s="855">
        <v>57.018434497219204</v>
      </c>
      <c r="C9" s="859">
        <v>61.596528415913198</v>
      </c>
      <c r="D9" s="860">
        <v>56.519744213643499</v>
      </c>
      <c r="E9" s="858"/>
    </row>
    <row r="10" spans="1:28" ht="15.95" customHeight="1">
      <c r="A10" s="775" t="s">
        <v>472</v>
      </c>
      <c r="B10" s="861">
        <v>174.12427592994311</v>
      </c>
      <c r="C10" s="862">
        <v>184.79513408352653</v>
      </c>
      <c r="D10" s="863">
        <v>176.11757266135155</v>
      </c>
      <c r="E10" s="858"/>
    </row>
    <row r="11" spans="1:28" ht="15.95" customHeight="1">
      <c r="A11" s="776" t="s">
        <v>473</v>
      </c>
      <c r="B11" s="864">
        <v>39.365363857609495</v>
      </c>
      <c r="C11" s="865">
        <v>28.0557638254922</v>
      </c>
      <c r="D11" s="866">
        <v>38.637214717837701</v>
      </c>
      <c r="E11" s="858"/>
    </row>
    <row r="12" spans="1:28" s="251" customFormat="1" ht="15.95" customHeight="1">
      <c r="A12" s="774"/>
      <c r="B12" s="274"/>
      <c r="C12" s="860"/>
      <c r="D12" s="860"/>
      <c r="E12" s="867"/>
    </row>
    <row r="13" spans="1:28" ht="20.100000000000001" customHeight="1">
      <c r="A13" s="425" t="s">
        <v>474</v>
      </c>
      <c r="B13" s="868"/>
      <c r="C13" s="868"/>
      <c r="D13" s="868"/>
      <c r="E13" s="868"/>
    </row>
    <row r="14" spans="1:28" ht="15.95" customHeight="1">
      <c r="A14" s="772" t="s">
        <v>15</v>
      </c>
      <c r="B14" s="869" t="s">
        <v>475</v>
      </c>
      <c r="C14" s="870" t="s">
        <v>306</v>
      </c>
      <c r="D14" s="870" t="s">
        <v>471</v>
      </c>
      <c r="E14" s="871" t="s">
        <v>1</v>
      </c>
    </row>
    <row r="15" spans="1:28" ht="15.95" customHeight="1">
      <c r="A15" s="774" t="s">
        <v>476</v>
      </c>
      <c r="B15" s="872">
        <v>2.2231155371693805</v>
      </c>
      <c r="C15" s="867">
        <v>20.589857733269351</v>
      </c>
      <c r="D15" s="867">
        <v>11.172212102224286</v>
      </c>
      <c r="E15" s="873">
        <v>33.985185372663054</v>
      </c>
    </row>
    <row r="16" spans="1:28" ht="15.95" customHeight="1">
      <c r="A16" s="774" t="s">
        <v>477</v>
      </c>
      <c r="B16" s="872">
        <v>67.051282195666403</v>
      </c>
      <c r="C16" s="867">
        <v>25.560424308591301</v>
      </c>
      <c r="D16" s="867">
        <v>44.201711000508801</v>
      </c>
      <c r="E16" s="873">
        <v>136.81341750476699</v>
      </c>
    </row>
    <row r="17" spans="1:5" ht="15.95" customHeight="1">
      <c r="A17" s="774" t="s">
        <v>478</v>
      </c>
      <c r="B17" s="872">
        <v>0.66956949161664603</v>
      </c>
      <c r="C17" s="867">
        <v>1.0115921757377528</v>
      </c>
      <c r="D17" s="867">
        <v>1.6445113983355799</v>
      </c>
      <c r="E17" s="873">
        <v>3.3256730656899798</v>
      </c>
    </row>
    <row r="18" spans="1:5" ht="15.95" customHeight="1">
      <c r="A18" s="777" t="s">
        <v>1</v>
      </c>
      <c r="B18" s="874">
        <v>69.943967224452422</v>
      </c>
      <c r="C18" s="875">
        <v>47.161874217598402</v>
      </c>
      <c r="D18" s="875">
        <v>57.018434501068668</v>
      </c>
      <c r="E18" s="297">
        <v>174.12427594312001</v>
      </c>
    </row>
    <row r="19" spans="1:5" ht="15.95" customHeight="1">
      <c r="A19" s="259"/>
      <c r="B19" s="876"/>
      <c r="C19" s="274"/>
      <c r="D19" s="274"/>
      <c r="E19" s="858"/>
    </row>
    <row r="20" spans="1:5" ht="20.100000000000001" customHeight="1">
      <c r="A20" s="425" t="s">
        <v>479</v>
      </c>
      <c r="B20" s="868"/>
      <c r="C20" s="868"/>
      <c r="D20" s="868"/>
      <c r="E20" s="868"/>
    </row>
    <row r="21" spans="1:5" ht="15.95" customHeight="1">
      <c r="A21" s="772" t="s">
        <v>15</v>
      </c>
      <c r="B21" s="869" t="s">
        <v>475</v>
      </c>
      <c r="C21" s="870" t="s">
        <v>306</v>
      </c>
      <c r="D21" s="870" t="s">
        <v>471</v>
      </c>
      <c r="E21" s="871" t="s">
        <v>1</v>
      </c>
    </row>
    <row r="22" spans="1:5" ht="15.95" customHeight="1">
      <c r="A22" s="775" t="s">
        <v>442</v>
      </c>
      <c r="B22" s="877">
        <v>73.182664430335691</v>
      </c>
      <c r="C22" s="878">
        <v>46.415164017372355</v>
      </c>
      <c r="D22" s="878">
        <v>56.519744213643499</v>
      </c>
      <c r="E22" s="879">
        <v>176.117572661352</v>
      </c>
    </row>
    <row r="23" spans="1:5" ht="15.95" customHeight="1">
      <c r="A23" s="774" t="s">
        <v>480</v>
      </c>
      <c r="B23" s="872">
        <v>-2.4576431260734024</v>
      </c>
      <c r="C23" s="867">
        <v>0.18854457648393055</v>
      </c>
      <c r="D23" s="867">
        <v>-0.35413707343068473</v>
      </c>
      <c r="E23" s="873">
        <v>-2.6232356230201912</v>
      </c>
    </row>
    <row r="24" spans="1:5" ht="15.95" customHeight="1">
      <c r="A24" s="774" t="s">
        <v>481</v>
      </c>
      <c r="B24" s="872">
        <v>-1.3374595642089799E-9</v>
      </c>
      <c r="C24" s="867">
        <v>-1.4196295738220179E-9</v>
      </c>
      <c r="D24" s="867">
        <v>-1.9064702987670902E-9</v>
      </c>
      <c r="E24" s="873">
        <v>-4.6635603904724072E-9</v>
      </c>
    </row>
    <row r="25" spans="1:5" ht="15.95" customHeight="1">
      <c r="A25" s="774" t="s">
        <v>374</v>
      </c>
      <c r="B25" s="872">
        <v>4.3833120009289357E-2</v>
      </c>
      <c r="C25" s="867">
        <v>1.1402318445180899</v>
      </c>
      <c r="D25" s="867">
        <v>0.8645015397703868</v>
      </c>
      <c r="E25" s="873">
        <v>2.0485665042977614</v>
      </c>
    </row>
    <row r="26" spans="1:5" ht="15.95" customHeight="1">
      <c r="A26" s="778" t="s">
        <v>375</v>
      </c>
      <c r="B26" s="869">
        <v>-0.82488720049122588</v>
      </c>
      <c r="C26" s="870">
        <v>-0.58206622667383434</v>
      </c>
      <c r="D26" s="870">
        <v>-1.1674180857536954E-2</v>
      </c>
      <c r="E26" s="871">
        <v>-1.4186276080225995</v>
      </c>
    </row>
    <row r="27" spans="1:5" ht="15.95" customHeight="1">
      <c r="A27" s="779" t="s">
        <v>376</v>
      </c>
      <c r="B27" s="880">
        <v>69.943967222442893</v>
      </c>
      <c r="C27" s="881">
        <v>47.161874210280914</v>
      </c>
      <c r="D27" s="881">
        <v>57.018434497219189</v>
      </c>
      <c r="E27" s="882">
        <v>174.124275929943</v>
      </c>
    </row>
    <row r="28" spans="1:5" ht="15.95" customHeight="1"/>
    <row r="29" spans="1:5" ht="15.75" customHeight="1"/>
    <row r="30" spans="1:5" ht="15.75" customHeight="1"/>
    <row r="31" spans="1:5" ht="15.75" customHeight="1"/>
    <row r="32" spans="1:5" ht="15.75" customHeight="1"/>
    <row r="33" spans="2:2" ht="15.75" customHeight="1"/>
    <row r="34" spans="2:2" ht="15.75" customHeight="1"/>
    <row r="35" spans="2:2" ht="15.75" customHeight="1"/>
    <row r="36" spans="2:2" ht="15.75" customHeight="1"/>
    <row r="37" spans="2:2" ht="15.75" customHeight="1"/>
    <row r="38" spans="2:2" ht="15.75" customHeight="1"/>
    <row r="39" spans="2:2" ht="15.75" customHeight="1"/>
    <row r="40" spans="2:2" ht="15.75" customHeight="1"/>
    <row r="41" spans="2:2" ht="15.75" customHeight="1"/>
    <row r="42" spans="2:2" ht="15.75" customHeight="1">
      <c r="B42" s="773" t="s">
        <v>18</v>
      </c>
    </row>
    <row r="43" spans="2:2" ht="15.75" customHeight="1"/>
    <row r="44" spans="2:2" ht="15.75" customHeight="1"/>
    <row r="45" spans="2:2" ht="15.75" customHeight="1"/>
    <row r="46" spans="2:2" ht="15.75" customHeight="1"/>
    <row r="47" spans="2:2" ht="15.75" customHeight="1"/>
    <row r="48" spans="2:2" ht="15.75" customHeight="1"/>
    <row r="49" ht="15.75" customHeight="1"/>
    <row r="50" ht="15.75" customHeight="1"/>
    <row r="51" ht="15.75" customHeight="1"/>
  </sheetData>
  <pageMargins left="0.55118110236220497" right="0.35433070866141703" top="0.59055118110236204" bottom="0.98425196850393704" header="0.118110236220472" footer="0.511811023622047"/>
  <pageSetup paperSize="9" scale="83"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B42"/>
  <sheetViews>
    <sheetView showGridLines="0" showZeros="0" view="pageBreakPreview" zoomScale="70" zoomScaleNormal="100" zoomScaleSheetLayoutView="70" workbookViewId="0">
      <selection activeCell="A2" sqref="A2:D32"/>
    </sheetView>
  </sheetViews>
  <sheetFormatPr defaultRowHeight="12.75"/>
  <cols>
    <col min="1" max="1" width="67.7109375" style="524" customWidth="1"/>
    <col min="2" max="4" width="10.85546875" style="524" customWidth="1"/>
    <col min="5" max="16384" width="9.140625" style="524"/>
  </cols>
  <sheetData>
    <row r="1" spans="1:28" s="248" customFormat="1" ht="50.1" customHeight="1">
      <c r="A1" s="247"/>
    </row>
    <row r="2" spans="1:28" s="250" customFormat="1" ht="39.950000000000003" customHeight="1">
      <c r="A2" s="249" t="s">
        <v>482</v>
      </c>
      <c r="B2" s="780"/>
      <c r="C2" s="781"/>
      <c r="D2" s="781"/>
      <c r="E2" s="782"/>
      <c r="F2" s="783"/>
      <c r="G2" s="783"/>
      <c r="H2" s="783"/>
      <c r="I2" s="783"/>
      <c r="J2" s="783"/>
      <c r="K2" s="783"/>
      <c r="L2" s="783"/>
      <c r="M2" s="783"/>
      <c r="N2" s="573"/>
      <c r="O2" s="573"/>
      <c r="P2" s="573"/>
      <c r="Q2" s="573"/>
      <c r="R2" s="573"/>
      <c r="S2" s="573"/>
      <c r="T2" s="573"/>
      <c r="U2" s="573"/>
      <c r="V2" s="573"/>
      <c r="W2" s="573"/>
      <c r="X2" s="573"/>
      <c r="Y2" s="573"/>
      <c r="Z2" s="573"/>
      <c r="AA2" s="573"/>
      <c r="AB2" s="573"/>
    </row>
    <row r="3" spans="1:28" s="250" customFormat="1" ht="1.5" customHeight="1">
      <c r="A3" s="420"/>
      <c r="B3" s="420"/>
      <c r="C3" s="420"/>
      <c r="D3" s="420"/>
      <c r="E3" s="782"/>
      <c r="F3" s="783"/>
      <c r="G3" s="783"/>
      <c r="H3" s="783"/>
      <c r="I3" s="783"/>
      <c r="J3" s="783"/>
      <c r="K3" s="783"/>
      <c r="L3" s="783"/>
      <c r="M3" s="783"/>
      <c r="N3" s="573"/>
      <c r="O3" s="573"/>
      <c r="P3" s="573"/>
      <c r="Q3" s="573"/>
      <c r="R3" s="573"/>
      <c r="S3" s="573"/>
      <c r="T3" s="573"/>
      <c r="U3" s="573"/>
      <c r="V3" s="573"/>
      <c r="W3" s="573"/>
      <c r="X3" s="573"/>
      <c r="Y3" s="573"/>
      <c r="Z3" s="573"/>
      <c r="AA3" s="573"/>
      <c r="AB3" s="573"/>
    </row>
    <row r="4" spans="1:28" s="260" customFormat="1" ht="20.100000000000001" customHeight="1">
      <c r="A4" s="257"/>
      <c r="B4" s="257"/>
      <c r="C4" s="257"/>
      <c r="D4" s="257"/>
      <c r="E4" s="784"/>
      <c r="F4" s="785"/>
      <c r="G4" s="785"/>
      <c r="H4" s="785"/>
      <c r="I4" s="785"/>
      <c r="J4" s="785"/>
      <c r="K4" s="785"/>
      <c r="L4" s="785"/>
      <c r="M4" s="785"/>
      <c r="N4" s="424"/>
      <c r="O4" s="424"/>
      <c r="P4" s="424"/>
      <c r="Q4" s="424"/>
      <c r="R4" s="424"/>
      <c r="S4" s="424"/>
      <c r="T4" s="424"/>
      <c r="U4" s="424"/>
      <c r="V4" s="424"/>
      <c r="W4" s="424"/>
      <c r="X4" s="424"/>
      <c r="Y4" s="424"/>
      <c r="Z4" s="424"/>
      <c r="AA4" s="424"/>
      <c r="AB4" s="424"/>
    </row>
    <row r="5" spans="1:28" s="260" customFormat="1" ht="20.100000000000001" customHeight="1">
      <c r="A5" s="655" t="s">
        <v>483</v>
      </c>
      <c r="B5" s="426"/>
      <c r="C5" s="426"/>
      <c r="D5" s="426"/>
      <c r="E5" s="784"/>
      <c r="F5" s="785"/>
      <c r="G5" s="785"/>
      <c r="H5" s="785"/>
      <c r="I5" s="785"/>
      <c r="J5" s="785"/>
      <c r="K5" s="785"/>
      <c r="L5" s="785"/>
      <c r="M5" s="785"/>
    </row>
    <row r="6" spans="1:28" s="573" customFormat="1" ht="15.95" customHeight="1">
      <c r="A6" s="264" t="s">
        <v>14</v>
      </c>
      <c r="B6" s="712" t="s">
        <v>276</v>
      </c>
      <c r="C6" s="786" t="s">
        <v>283</v>
      </c>
      <c r="D6" s="786" t="s">
        <v>274</v>
      </c>
      <c r="E6" s="787"/>
      <c r="F6" s="788"/>
      <c r="G6" s="788"/>
      <c r="H6" s="789"/>
      <c r="I6" s="789"/>
      <c r="J6" s="789"/>
      <c r="K6" s="788"/>
      <c r="L6" s="788"/>
      <c r="M6" s="788"/>
    </row>
    <row r="7" spans="1:28" s="526" customFormat="1" ht="15.95" customHeight="1">
      <c r="A7" s="616" t="s">
        <v>55</v>
      </c>
      <c r="B7" s="790">
        <v>4.8254355162690281</v>
      </c>
      <c r="C7" s="791">
        <v>-1.9446546061774257</v>
      </c>
      <c r="D7" s="791">
        <v>-1.9634791783395185</v>
      </c>
      <c r="E7" s="792"/>
      <c r="F7" s="793"/>
      <c r="G7" s="793"/>
      <c r="H7" s="794"/>
      <c r="I7" s="794"/>
      <c r="J7" s="794"/>
      <c r="K7" s="793"/>
      <c r="L7" s="793"/>
      <c r="M7" s="793"/>
    </row>
    <row r="8" spans="1:28" s="526" customFormat="1" ht="15.95" customHeight="1">
      <c r="A8" s="795" t="s">
        <v>3</v>
      </c>
      <c r="B8" s="796">
        <v>14</v>
      </c>
      <c r="C8" s="797">
        <v>-9.9999999999997424</v>
      </c>
      <c r="D8" s="797">
        <v>-1.9371509552002E-13</v>
      </c>
      <c r="E8" s="792"/>
      <c r="F8" s="793"/>
      <c r="G8" s="793"/>
      <c r="H8" s="794"/>
      <c r="I8" s="794"/>
      <c r="J8" s="794"/>
      <c r="K8" s="793"/>
      <c r="L8" s="793"/>
      <c r="M8" s="793"/>
    </row>
    <row r="9" spans="1:28" s="526" customFormat="1" ht="15.95" customHeight="1">
      <c r="A9" s="580" t="s">
        <v>484</v>
      </c>
      <c r="B9" s="798">
        <v>16.686895027881985</v>
      </c>
      <c r="C9" s="799">
        <v>21.283964296959624</v>
      </c>
      <c r="D9" s="799">
        <v>3.3406630976375546</v>
      </c>
      <c r="E9" s="792"/>
      <c r="F9" s="793"/>
      <c r="G9" s="793"/>
      <c r="H9" s="794"/>
      <c r="I9" s="794"/>
      <c r="J9" s="794"/>
      <c r="K9" s="793"/>
      <c r="L9" s="793"/>
      <c r="M9" s="793"/>
    </row>
    <row r="10" spans="1:28" s="526" customFormat="1" ht="15.95" customHeight="1">
      <c r="A10" s="330" t="s">
        <v>4</v>
      </c>
      <c r="B10" s="800">
        <v>35.51233054415853</v>
      </c>
      <c r="C10" s="801">
        <v>9.3393096907891753</v>
      </c>
      <c r="D10" s="801">
        <v>1.3771839193007911</v>
      </c>
      <c r="E10" s="792"/>
      <c r="F10" s="793"/>
      <c r="G10" s="793"/>
      <c r="H10" s="794"/>
      <c r="I10" s="794"/>
      <c r="J10" s="794"/>
      <c r="K10" s="793"/>
      <c r="L10" s="793"/>
      <c r="M10" s="793"/>
    </row>
    <row r="11" spans="1:28" ht="15.95" customHeight="1">
      <c r="A11" s="287" t="s">
        <v>485</v>
      </c>
      <c r="B11" s="796">
        <v>4.8254355162673139</v>
      </c>
      <c r="C11" s="797">
        <v>-1.9446546062058887</v>
      </c>
      <c r="D11" s="797">
        <v>-1.9634791782966303</v>
      </c>
      <c r="E11" s="792"/>
      <c r="F11" s="793"/>
      <c r="G11" s="793"/>
      <c r="H11" s="794"/>
      <c r="I11" s="794"/>
      <c r="J11" s="794"/>
      <c r="K11" s="793"/>
      <c r="L11" s="793"/>
      <c r="M11" s="793"/>
    </row>
    <row r="12" spans="1:28" ht="15.95" customHeight="1">
      <c r="A12" s="287" t="s">
        <v>486</v>
      </c>
      <c r="B12" s="796">
        <v>1.002271892502909E-11</v>
      </c>
      <c r="C12" s="797">
        <v>9.0021698269993019E-11</v>
      </c>
      <c r="D12" s="797">
        <v>-9.138602763389595E-15</v>
      </c>
      <c r="E12" s="792"/>
      <c r="F12" s="793"/>
      <c r="G12" s="793"/>
      <c r="H12" s="794"/>
      <c r="I12" s="794"/>
      <c r="J12" s="794"/>
      <c r="K12" s="793"/>
      <c r="L12" s="793"/>
      <c r="M12" s="793"/>
    </row>
    <row r="13" spans="1:28" ht="15.95" customHeight="1">
      <c r="A13" s="287" t="s">
        <v>487</v>
      </c>
      <c r="B13" s="796">
        <v>2.3509579478128696E-11</v>
      </c>
      <c r="C13" s="797">
        <v>6.0980324633419511E-11</v>
      </c>
      <c r="D13" s="797">
        <v>1.952290767803783E-11</v>
      </c>
      <c r="E13" s="792"/>
      <c r="F13" s="793"/>
      <c r="G13" s="793"/>
      <c r="H13" s="794"/>
      <c r="I13" s="794"/>
      <c r="J13" s="794"/>
      <c r="K13" s="793"/>
      <c r="L13" s="793"/>
      <c r="M13" s="793"/>
    </row>
    <row r="14" spans="1:28" ht="15.95" customHeight="1">
      <c r="A14" s="287" t="s">
        <v>488</v>
      </c>
      <c r="B14" s="796">
        <v>-2.935958036687221E-13</v>
      </c>
      <c r="C14" s="797">
        <v>-2.2732820070810192E-15</v>
      </c>
      <c r="D14" s="797">
        <v>-1.2794316717194818E-15</v>
      </c>
      <c r="E14" s="792"/>
      <c r="F14" s="793"/>
      <c r="G14" s="793"/>
      <c r="H14" s="794"/>
      <c r="I14" s="794"/>
      <c r="J14" s="794"/>
      <c r="K14" s="793"/>
      <c r="L14" s="793"/>
      <c r="M14" s="793"/>
    </row>
    <row r="15" spans="1:28" ht="15.95" customHeight="1">
      <c r="A15" s="287" t="s">
        <v>489</v>
      </c>
      <c r="B15" s="796">
        <v>-9.672759915702044E-12</v>
      </c>
      <c r="C15" s="797">
        <v>-1.0125233984581428E-13</v>
      </c>
      <c r="D15" s="797">
        <v>-1.0658141036401503E-14</v>
      </c>
      <c r="E15" s="792"/>
      <c r="F15" s="793"/>
      <c r="G15" s="793"/>
      <c r="H15" s="794"/>
      <c r="I15" s="794"/>
      <c r="J15" s="794"/>
      <c r="K15" s="793"/>
      <c r="L15" s="793"/>
      <c r="M15" s="793"/>
    </row>
    <row r="16" spans="1:28" ht="15.95" customHeight="1">
      <c r="A16" s="287" t="s">
        <v>490</v>
      </c>
      <c r="B16" s="796">
        <v>-2.01165676116943E-13</v>
      </c>
      <c r="C16" s="797">
        <v>-6.529708116431716E-12</v>
      </c>
      <c r="D16" s="797">
        <v>1.01514160633087E-13</v>
      </c>
      <c r="E16" s="792"/>
      <c r="F16" s="793"/>
      <c r="G16" s="793"/>
      <c r="H16" s="794"/>
      <c r="I16" s="794"/>
      <c r="J16" s="794"/>
      <c r="K16" s="793"/>
      <c r="L16" s="793"/>
      <c r="M16" s="793"/>
    </row>
    <row r="17" spans="1:13" s="526" customFormat="1" ht="15.95" customHeight="1">
      <c r="A17" s="802" t="s">
        <v>54</v>
      </c>
      <c r="B17" s="803">
        <v>4.8254355163148173</v>
      </c>
      <c r="C17" s="804">
        <v>-1.9446546060677417</v>
      </c>
      <c r="D17" s="804">
        <v>-1.9634791782987944</v>
      </c>
      <c r="E17" s="792"/>
      <c r="F17" s="793"/>
      <c r="G17" s="793"/>
      <c r="H17" s="794"/>
      <c r="I17" s="794"/>
      <c r="J17" s="794"/>
      <c r="K17" s="793"/>
      <c r="L17" s="793"/>
      <c r="M17" s="793"/>
    </row>
    <row r="18" spans="1:13" ht="15.95" customHeight="1">
      <c r="A18" s="264" t="s">
        <v>5</v>
      </c>
      <c r="B18" s="796">
        <v>22.799643345154262</v>
      </c>
      <c r="C18" s="797">
        <v>-3.829350431629019</v>
      </c>
      <c r="D18" s="797">
        <v>5.611344445325491</v>
      </c>
      <c r="E18" s="792"/>
      <c r="F18" s="793"/>
      <c r="G18" s="793"/>
      <c r="H18" s="794"/>
      <c r="I18" s="794"/>
      <c r="J18" s="794"/>
      <c r="K18" s="793"/>
      <c r="L18" s="793"/>
      <c r="M18" s="793"/>
    </row>
    <row r="19" spans="1:13" ht="15.95" customHeight="1">
      <c r="A19" s="264" t="s">
        <v>491</v>
      </c>
      <c r="B19" s="796">
        <v>4.1677083486850108</v>
      </c>
      <c r="C19" s="797">
        <v>-1.5084578205794612</v>
      </c>
      <c r="D19" s="797">
        <v>-4.1876222486789683E-2</v>
      </c>
      <c r="E19" s="792"/>
      <c r="F19" s="793"/>
      <c r="G19" s="793"/>
      <c r="H19" s="794"/>
      <c r="I19" s="794"/>
      <c r="J19" s="794"/>
      <c r="K19" s="793"/>
      <c r="L19" s="793"/>
      <c r="M19" s="793"/>
    </row>
    <row r="20" spans="1:13" ht="15.95" customHeight="1">
      <c r="A20" s="264" t="s">
        <v>2</v>
      </c>
      <c r="B20" s="796">
        <v>-3.0496494218859521E-17</v>
      </c>
      <c r="C20" s="797">
        <v>0</v>
      </c>
      <c r="D20" s="797">
        <v>4.0190073491430667E-14</v>
      </c>
      <c r="E20" s="792"/>
      <c r="F20" s="793"/>
      <c r="G20" s="793"/>
      <c r="H20" s="794"/>
      <c r="I20" s="794"/>
      <c r="J20" s="794"/>
      <c r="K20" s="793"/>
      <c r="L20" s="793"/>
      <c r="M20" s="793"/>
    </row>
    <row r="21" spans="1:13" s="526" customFormat="1" ht="15.95" customHeight="1">
      <c r="A21" s="330" t="s">
        <v>53</v>
      </c>
      <c r="B21" s="800">
        <v>31.792787210140823</v>
      </c>
      <c r="C21" s="801">
        <v>-7.2824628582916322</v>
      </c>
      <c r="D21" s="801">
        <v>3.6059890445387</v>
      </c>
      <c r="E21" s="792"/>
      <c r="F21" s="793"/>
      <c r="G21" s="793"/>
      <c r="H21" s="794"/>
      <c r="I21" s="794"/>
      <c r="J21" s="794"/>
      <c r="K21" s="793"/>
      <c r="L21" s="793"/>
      <c r="M21" s="793"/>
    </row>
    <row r="22" spans="1:13" s="526" customFormat="1" ht="15.95" customHeight="1">
      <c r="A22" s="330" t="s">
        <v>6</v>
      </c>
      <c r="B22" s="800">
        <v>3.7195433340162709</v>
      </c>
      <c r="C22" s="801">
        <v>16.621772372268435</v>
      </c>
      <c r="D22" s="801">
        <v>-2.2288051252668133</v>
      </c>
      <c r="E22" s="792"/>
      <c r="F22" s="793"/>
      <c r="G22" s="793"/>
      <c r="H22" s="794"/>
      <c r="I22" s="794"/>
      <c r="J22" s="794"/>
      <c r="K22" s="793"/>
      <c r="L22" s="793"/>
      <c r="M22" s="793"/>
    </row>
    <row r="23" spans="1:13" ht="15.95" customHeight="1">
      <c r="A23" s="264" t="s">
        <v>7</v>
      </c>
      <c r="B23" s="796">
        <v>-1.2537499999998305</v>
      </c>
      <c r="C23" s="797">
        <v>-1.8654410000004087</v>
      </c>
      <c r="D23" s="797">
        <v>-1.026540999999954</v>
      </c>
      <c r="E23" s="792"/>
      <c r="F23" s="793"/>
      <c r="G23" s="793"/>
      <c r="H23" s="794"/>
      <c r="I23" s="794"/>
      <c r="J23" s="794"/>
      <c r="K23" s="793"/>
      <c r="L23" s="793"/>
      <c r="M23" s="793"/>
    </row>
    <row r="24" spans="1:13" ht="15.95" customHeight="1">
      <c r="A24" s="264" t="s">
        <v>8</v>
      </c>
      <c r="B24" s="796">
        <v>-3.1096180000000615</v>
      </c>
      <c r="C24" s="797">
        <v>-1.7560629999999999</v>
      </c>
      <c r="D24" s="797">
        <v>-2.1502059999999541</v>
      </c>
      <c r="E24" s="792"/>
      <c r="F24" s="793"/>
      <c r="G24" s="793"/>
      <c r="H24" s="794"/>
      <c r="I24" s="794"/>
      <c r="J24" s="794"/>
      <c r="K24" s="793"/>
      <c r="L24" s="793"/>
      <c r="M24" s="793"/>
    </row>
    <row r="25" spans="1:13" s="526" customFormat="1" ht="15.95" customHeight="1">
      <c r="A25" s="330" t="s">
        <v>9</v>
      </c>
      <c r="B25" s="800">
        <v>8.0829113340404408</v>
      </c>
      <c r="C25" s="801">
        <v>20.243276372340148</v>
      </c>
      <c r="D25" s="801">
        <v>0.94794187477635405</v>
      </c>
      <c r="E25" s="792"/>
      <c r="F25" s="793"/>
      <c r="G25" s="793"/>
      <c r="H25" s="794"/>
      <c r="I25" s="794"/>
      <c r="J25" s="794"/>
      <c r="K25" s="793"/>
      <c r="L25" s="793"/>
      <c r="M25" s="793"/>
    </row>
    <row r="26" spans="1:13" ht="15.95" customHeight="1">
      <c r="A26" s="264" t="s">
        <v>10</v>
      </c>
      <c r="B26" s="796">
        <v>-34.657313000000002</v>
      </c>
      <c r="C26" s="797">
        <v>0</v>
      </c>
      <c r="D26" s="797">
        <v>0</v>
      </c>
      <c r="E26" s="792"/>
      <c r="F26" s="793"/>
      <c r="G26" s="793"/>
      <c r="H26" s="794"/>
      <c r="I26" s="794"/>
      <c r="J26" s="794"/>
      <c r="K26" s="793"/>
      <c r="L26" s="793"/>
      <c r="M26" s="793"/>
    </row>
    <row r="27" spans="1:13" ht="15.95" customHeight="1">
      <c r="A27" s="264" t="s">
        <v>492</v>
      </c>
      <c r="B27" s="796">
        <v>0</v>
      </c>
      <c r="C27" s="797">
        <v>0</v>
      </c>
      <c r="D27" s="797">
        <v>0</v>
      </c>
      <c r="E27" s="792"/>
      <c r="F27" s="793"/>
      <c r="G27" s="793"/>
      <c r="H27" s="794"/>
      <c r="I27" s="794"/>
      <c r="J27" s="794"/>
      <c r="K27" s="793"/>
      <c r="L27" s="793"/>
      <c r="M27" s="793"/>
    </row>
    <row r="28" spans="1:13" ht="15.95" customHeight="1">
      <c r="A28" s="264" t="s">
        <v>493</v>
      </c>
      <c r="B28" s="796">
        <v>-2.4016344468691386E-12</v>
      </c>
      <c r="C28" s="797">
        <v>-1.9895196601282805E-12</v>
      </c>
      <c r="D28" s="797">
        <v>1.2178702490928117E-11</v>
      </c>
      <c r="E28" s="792"/>
      <c r="F28" s="793"/>
      <c r="G28" s="793"/>
      <c r="H28" s="794"/>
      <c r="I28" s="794"/>
      <c r="J28" s="794"/>
      <c r="K28" s="793"/>
      <c r="L28" s="793"/>
      <c r="M28" s="793"/>
    </row>
    <row r="29" spans="1:13" ht="15.95" customHeight="1">
      <c r="A29" s="264" t="s">
        <v>12</v>
      </c>
      <c r="B29" s="796">
        <v>7.3420096789970094E-14</v>
      </c>
      <c r="C29" s="797">
        <v>7.5</v>
      </c>
      <c r="D29" s="797">
        <v>-3.2896421860422603E-15</v>
      </c>
      <c r="E29" s="792"/>
      <c r="F29" s="793"/>
      <c r="G29" s="793"/>
      <c r="H29" s="794"/>
      <c r="I29" s="794"/>
      <c r="J29" s="794"/>
      <c r="K29" s="793"/>
      <c r="L29" s="793"/>
      <c r="M29" s="793"/>
    </row>
    <row r="30" spans="1:13" s="526" customFormat="1" ht="15.95" customHeight="1">
      <c r="A30" s="330" t="s">
        <v>13</v>
      </c>
      <c r="B30" s="800">
        <v>-26.574401665976048</v>
      </c>
      <c r="C30" s="801">
        <v>27.74327637233705</v>
      </c>
      <c r="D30" s="801">
        <v>0.94794187480115966</v>
      </c>
      <c r="E30" s="792"/>
      <c r="F30" s="793"/>
      <c r="G30" s="793"/>
      <c r="H30" s="794"/>
      <c r="I30" s="794"/>
      <c r="J30" s="794"/>
      <c r="K30" s="793"/>
      <c r="L30" s="793"/>
      <c r="M30" s="793"/>
    </row>
    <row r="31" spans="1:13" ht="15.95" hidden="1" customHeight="1">
      <c r="A31" s="284" t="s">
        <v>494</v>
      </c>
      <c r="B31" s="796"/>
      <c r="C31" s="805"/>
      <c r="E31" s="806"/>
      <c r="F31" s="807"/>
      <c r="G31" s="807"/>
      <c r="H31" s="794"/>
      <c r="I31" s="807"/>
      <c r="J31" s="807"/>
      <c r="K31" s="807"/>
      <c r="L31" s="807"/>
      <c r="M31" s="807"/>
    </row>
    <row r="32" spans="1:13" ht="15.95" hidden="1" customHeight="1">
      <c r="A32" s="808" t="s">
        <v>495</v>
      </c>
      <c r="B32" s="809"/>
      <c r="C32" s="810"/>
      <c r="E32" s="792"/>
      <c r="F32" s="793"/>
      <c r="G32" s="793"/>
      <c r="H32" s="794"/>
      <c r="I32" s="793"/>
      <c r="J32" s="793"/>
      <c r="K32" s="793"/>
      <c r="L32" s="793"/>
      <c r="M32" s="793"/>
    </row>
    <row r="33" spans="1:13" ht="15.95" customHeight="1">
      <c r="A33" s="811"/>
      <c r="B33" s="654"/>
      <c r="C33" s="812"/>
      <c r="E33" s="792"/>
      <c r="F33" s="793"/>
      <c r="G33" s="793"/>
      <c r="H33" s="793"/>
      <c r="I33" s="793"/>
      <c r="J33" s="793"/>
      <c r="K33" s="793"/>
      <c r="L33" s="793"/>
      <c r="M33" s="793"/>
    </row>
    <row r="34" spans="1:13">
      <c r="B34" s="813"/>
    </row>
    <row r="35" spans="1:13" ht="15">
      <c r="A35" s="814"/>
      <c r="B35" s="813"/>
    </row>
    <row r="36" spans="1:13">
      <c r="B36" s="813"/>
    </row>
    <row r="37" spans="1:13">
      <c r="B37" s="813"/>
    </row>
    <row r="38" spans="1:13">
      <c r="B38" s="813"/>
    </row>
    <row r="39" spans="1:13">
      <c r="B39" s="813"/>
    </row>
    <row r="40" spans="1:13">
      <c r="B40" s="813"/>
    </row>
    <row r="41" spans="1:13">
      <c r="B41" s="813"/>
    </row>
    <row r="42" spans="1:13">
      <c r="B42" s="813"/>
    </row>
  </sheetData>
  <pageMargins left="0.55118110236220497" right="0.35433070866141703" top="0.59055118110236204" bottom="0.98425196850393704" header="0.118110236220472" footer="0.511811023622047"/>
  <pageSetup paperSize="9"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B30"/>
  <sheetViews>
    <sheetView showGridLines="0" view="pageBreakPreview" zoomScale="70" zoomScaleNormal="130" zoomScaleSheetLayoutView="70" workbookViewId="0">
      <selection activeCell="A2" sqref="A2:D15"/>
    </sheetView>
  </sheetViews>
  <sheetFormatPr defaultRowHeight="12.75"/>
  <cols>
    <col min="1" max="1" width="79.7109375" style="524" customWidth="1"/>
    <col min="2" max="2" width="10.85546875" style="524" customWidth="1"/>
    <col min="3" max="3" width="10.85546875" style="773" customWidth="1"/>
    <col min="4" max="4" width="10.85546875" style="523" customWidth="1"/>
    <col min="5" max="16384" width="9.140625" style="524"/>
  </cols>
  <sheetData>
    <row r="1" spans="1:28" s="248" customFormat="1" ht="50.1" customHeight="1">
      <c r="A1" s="247"/>
      <c r="B1" s="749"/>
      <c r="C1" s="749"/>
    </row>
    <row r="2" spans="1:28" s="250" customFormat="1" ht="39.950000000000003" customHeight="1">
      <c r="A2" s="249" t="s">
        <v>496</v>
      </c>
      <c r="B2" s="730"/>
      <c r="C2" s="781"/>
      <c r="D2" s="781"/>
      <c r="E2" s="815"/>
      <c r="F2" s="816"/>
      <c r="G2" s="816"/>
      <c r="H2" s="817"/>
      <c r="I2" s="817"/>
      <c r="J2" s="816"/>
      <c r="K2" s="816"/>
      <c r="L2" s="816"/>
      <c r="M2" s="816"/>
      <c r="N2" s="573"/>
      <c r="O2" s="573"/>
      <c r="P2" s="573"/>
      <c r="Q2" s="573"/>
      <c r="R2" s="573"/>
      <c r="S2" s="573"/>
      <c r="T2" s="573"/>
      <c r="U2" s="573"/>
      <c r="V2" s="573"/>
      <c r="W2" s="573"/>
      <c r="X2" s="573"/>
      <c r="Y2" s="573"/>
      <c r="Z2" s="573"/>
      <c r="AA2" s="573"/>
      <c r="AB2" s="573"/>
    </row>
    <row r="3" spans="1:28" s="250" customFormat="1" ht="2.1" customHeight="1">
      <c r="A3" s="420"/>
      <c r="B3" s="421"/>
      <c r="C3" s="423"/>
      <c r="D3" s="423"/>
      <c r="E3" s="815"/>
      <c r="F3" s="816"/>
      <c r="G3" s="816"/>
      <c r="H3" s="816"/>
      <c r="I3" s="816"/>
      <c r="J3" s="816"/>
      <c r="K3" s="816"/>
      <c r="L3" s="816"/>
      <c r="M3" s="816"/>
      <c r="N3" s="573"/>
      <c r="O3" s="573"/>
      <c r="P3" s="573"/>
      <c r="Q3" s="573"/>
      <c r="R3" s="573"/>
      <c r="S3" s="573"/>
      <c r="T3" s="573"/>
      <c r="U3" s="573"/>
      <c r="V3" s="573"/>
      <c r="W3" s="573"/>
      <c r="X3" s="573"/>
      <c r="Y3" s="573"/>
      <c r="Z3" s="573"/>
      <c r="AA3" s="573"/>
      <c r="AB3" s="573"/>
    </row>
    <row r="4" spans="1:28" s="260" customFormat="1" ht="20.100000000000001" customHeight="1">
      <c r="A4" s="257"/>
      <c r="B4" s="257"/>
      <c r="C4" s="258"/>
      <c r="D4" s="258"/>
      <c r="E4" s="818"/>
      <c r="F4" s="819"/>
      <c r="G4" s="820"/>
      <c r="H4" s="820"/>
      <c r="I4" s="820"/>
      <c r="J4" s="820"/>
      <c r="K4" s="820"/>
      <c r="L4" s="820"/>
      <c r="M4" s="820"/>
      <c r="N4" s="424"/>
      <c r="O4" s="424"/>
      <c r="P4" s="424"/>
      <c r="Q4" s="424"/>
      <c r="R4" s="424"/>
      <c r="S4" s="424"/>
      <c r="T4" s="424"/>
      <c r="U4" s="424"/>
      <c r="V4" s="424"/>
      <c r="W4" s="424"/>
      <c r="X4" s="424"/>
      <c r="Y4" s="424"/>
      <c r="Z4" s="424"/>
      <c r="AA4" s="424"/>
      <c r="AB4" s="424"/>
    </row>
    <row r="5" spans="1:28" s="260" customFormat="1" ht="20.100000000000001" customHeight="1">
      <c r="A5" s="425" t="s">
        <v>497</v>
      </c>
      <c r="B5" s="426"/>
      <c r="C5" s="426"/>
      <c r="D5" s="426"/>
      <c r="E5" s="821"/>
      <c r="F5" s="819"/>
      <c r="G5" s="822"/>
      <c r="H5" s="822"/>
      <c r="I5" s="822"/>
      <c r="J5" s="822"/>
      <c r="K5" s="822"/>
      <c r="L5" s="822"/>
      <c r="M5" s="822"/>
      <c r="N5" s="248"/>
    </row>
    <row r="6" spans="1:28" s="573" customFormat="1" ht="15.95" customHeight="1">
      <c r="A6" s="823" t="s">
        <v>14</v>
      </c>
      <c r="B6" s="713" t="s">
        <v>276</v>
      </c>
      <c r="C6" s="824" t="s">
        <v>283</v>
      </c>
      <c r="D6" s="824" t="s">
        <v>274</v>
      </c>
      <c r="E6" s="786"/>
      <c r="F6" s="819"/>
      <c r="G6" s="825"/>
      <c r="H6" s="825"/>
      <c r="I6" s="825"/>
      <c r="J6" s="825"/>
      <c r="K6" s="825"/>
      <c r="L6" s="825"/>
      <c r="M6" s="825"/>
      <c r="N6" s="578"/>
    </row>
    <row r="7" spans="1:28" ht="15.95" customHeight="1">
      <c r="A7" s="284" t="s">
        <v>498</v>
      </c>
      <c r="B7" s="796"/>
      <c r="C7" s="797"/>
      <c r="D7" s="797"/>
      <c r="E7" s="826"/>
      <c r="F7" s="819"/>
      <c r="G7" s="827"/>
      <c r="H7" s="827"/>
      <c r="I7" s="827"/>
      <c r="J7" s="827"/>
      <c r="K7" s="827"/>
      <c r="L7" s="827"/>
      <c r="M7" s="827"/>
      <c r="N7" s="523"/>
    </row>
    <row r="8" spans="1:28" ht="15.95" customHeight="1">
      <c r="A8" s="330" t="s">
        <v>499</v>
      </c>
      <c r="B8" s="800">
        <v>3.719543334011354</v>
      </c>
      <c r="C8" s="801">
        <v>16.621772372259919</v>
      </c>
      <c r="D8" s="801">
        <v>-2.2288051252678365</v>
      </c>
      <c r="E8" s="828"/>
      <c r="F8" s="819"/>
      <c r="G8" s="829"/>
      <c r="H8" s="829"/>
      <c r="I8" s="829"/>
      <c r="J8" s="819"/>
      <c r="K8" s="819"/>
      <c r="L8" s="819"/>
      <c r="M8" s="819"/>
    </row>
    <row r="9" spans="1:28" ht="15.95" customHeight="1">
      <c r="A9" s="830" t="s">
        <v>500</v>
      </c>
      <c r="B9" s="790">
        <v>4.1141106521536159E-13</v>
      </c>
      <c r="C9" s="791">
        <v>-3.0154387786751602E-13</v>
      </c>
      <c r="D9" s="791">
        <v>-3.9679707697359813E-13</v>
      </c>
      <c r="E9" s="828"/>
      <c r="F9" s="819"/>
      <c r="G9" s="829"/>
      <c r="H9" s="829"/>
      <c r="I9" s="829"/>
      <c r="J9" s="819"/>
      <c r="K9" s="819"/>
      <c r="L9" s="819"/>
      <c r="M9" s="819"/>
    </row>
    <row r="10" spans="1:28" ht="15.95" customHeight="1">
      <c r="A10" s="264" t="s">
        <v>501</v>
      </c>
      <c r="B10" s="796">
        <v>5.0093262871087063E-13</v>
      </c>
      <c r="C10" s="797">
        <v>9.0011599240824622E-13</v>
      </c>
      <c r="D10" s="797">
        <v>-5.3753234396936015E-13</v>
      </c>
      <c r="E10" s="828"/>
      <c r="F10" s="819"/>
      <c r="G10" s="829"/>
      <c r="H10" s="829"/>
      <c r="I10" s="829"/>
      <c r="J10" s="819"/>
      <c r="K10" s="819"/>
      <c r="L10" s="819"/>
      <c r="M10" s="819"/>
    </row>
    <row r="11" spans="1:28" ht="15.95" customHeight="1">
      <c r="A11" s="268" t="s">
        <v>502</v>
      </c>
      <c r="B11" s="798">
        <v>-1.0231815394945443E-12</v>
      </c>
      <c r="C11" s="799">
        <v>0</v>
      </c>
      <c r="D11" s="799">
        <v>6.0040861171728466E-13</v>
      </c>
      <c r="E11" s="828"/>
      <c r="F11" s="819"/>
      <c r="G11" s="829"/>
      <c r="H11" s="829"/>
      <c r="I11" s="829"/>
      <c r="J11" s="819"/>
      <c r="K11" s="819"/>
      <c r="L11" s="819"/>
      <c r="M11" s="819"/>
    </row>
    <row r="12" spans="1:28" ht="15.95" customHeight="1">
      <c r="A12" s="831" t="s">
        <v>6</v>
      </c>
      <c r="B12" s="800">
        <v>3.7195433340162709</v>
      </c>
      <c r="C12" s="801">
        <v>16.621772372268435</v>
      </c>
      <c r="D12" s="801">
        <v>-2.2288051252668133</v>
      </c>
      <c r="E12" s="828"/>
      <c r="F12" s="819"/>
      <c r="G12" s="829"/>
      <c r="H12" s="829"/>
      <c r="I12" s="829"/>
      <c r="J12" s="819"/>
      <c r="K12" s="819"/>
      <c r="L12" s="819"/>
      <c r="M12" s="819"/>
    </row>
    <row r="13" spans="1:28" ht="15.95" customHeight="1">
      <c r="A13" s="284" t="s">
        <v>56</v>
      </c>
      <c r="B13" s="832"/>
      <c r="C13" s="833"/>
      <c r="D13" s="833"/>
      <c r="E13" s="834"/>
      <c r="F13" s="819"/>
      <c r="G13" s="835"/>
      <c r="H13" s="835"/>
      <c r="I13" s="835"/>
      <c r="J13" s="835"/>
      <c r="K13" s="835"/>
      <c r="L13" s="835"/>
      <c r="M13" s="835"/>
    </row>
    <row r="14" spans="1:28" ht="15.95" customHeight="1">
      <c r="A14" s="251" t="s">
        <v>55</v>
      </c>
      <c r="B14" s="836">
        <v>4.8254355162690574</v>
      </c>
      <c r="C14" s="837">
        <v>-1.9446546061774257</v>
      </c>
      <c r="D14" s="837">
        <v>-1.9634791783395185</v>
      </c>
      <c r="E14" s="828"/>
      <c r="F14" s="819"/>
      <c r="G14" s="829"/>
      <c r="H14" s="829"/>
      <c r="I14" s="829"/>
      <c r="J14" s="819"/>
      <c r="K14" s="819"/>
      <c r="L14" s="819"/>
      <c r="M14" s="819"/>
    </row>
    <row r="15" spans="1:28" ht="15.95" customHeight="1">
      <c r="A15" s="838" t="s">
        <v>503</v>
      </c>
      <c r="B15" s="839">
        <v>22.7996433451558</v>
      </c>
      <c r="C15" s="840">
        <v>-3.8293504316320202</v>
      </c>
      <c r="D15" s="840">
        <v>5.6113444453269405</v>
      </c>
      <c r="E15" s="828"/>
      <c r="F15" s="819"/>
      <c r="G15" s="829"/>
      <c r="H15" s="829"/>
      <c r="I15" s="829"/>
      <c r="J15" s="819"/>
      <c r="K15" s="819"/>
      <c r="L15" s="819"/>
      <c r="M15" s="819"/>
    </row>
    <row r="16" spans="1:28" ht="15.95" customHeight="1">
      <c r="A16" s="841"/>
      <c r="B16" s="842"/>
      <c r="C16" s="843"/>
      <c r="D16" s="251"/>
      <c r="E16" s="844"/>
      <c r="F16" s="835"/>
      <c r="G16" s="835"/>
      <c r="H16" s="835"/>
      <c r="I16" s="835"/>
      <c r="J16" s="835"/>
      <c r="K16" s="835"/>
      <c r="L16" s="835"/>
      <c r="M16" s="835"/>
    </row>
    <row r="17" spans="2:3" ht="15.75" customHeight="1">
      <c r="B17" s="842"/>
      <c r="C17" s="524"/>
    </row>
    <row r="18" spans="2:3">
      <c r="C18" s="524"/>
    </row>
    <row r="19" spans="2:3">
      <c r="C19" s="524"/>
    </row>
    <row r="20" spans="2:3">
      <c r="C20" s="524"/>
    </row>
    <row r="21" spans="2:3">
      <c r="C21" s="524"/>
    </row>
    <row r="22" spans="2:3">
      <c r="C22" s="524"/>
    </row>
    <row r="23" spans="2:3">
      <c r="C23" s="524"/>
    </row>
    <row r="24" spans="2:3">
      <c r="C24" s="524"/>
    </row>
    <row r="25" spans="2:3">
      <c r="C25" s="524"/>
    </row>
    <row r="26" spans="2:3">
      <c r="C26" s="524"/>
    </row>
    <row r="27" spans="2:3">
      <c r="C27" s="524"/>
    </row>
    <row r="28" spans="2:3">
      <c r="C28" s="524"/>
    </row>
    <row r="29" spans="2:3">
      <c r="C29" s="524"/>
    </row>
    <row r="30" spans="2:3">
      <c r="C30" s="524"/>
    </row>
  </sheetData>
  <pageMargins left="0.55118110236220497" right="0.35433070866141703" top="0.59055118110236204" bottom="0.98425196850393704" header="0.118110236220472" footer="0.511811023622047"/>
  <pageSetup paperSize="9"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H25"/>
  <sheetViews>
    <sheetView showGridLines="0" view="pageBreakPreview" zoomScale="70" zoomScaleNormal="85" zoomScaleSheetLayoutView="70" workbookViewId="0"/>
  </sheetViews>
  <sheetFormatPr defaultRowHeight="12.75"/>
  <cols>
    <col min="1" max="1" width="65.7109375" style="11" customWidth="1"/>
    <col min="2" max="2" width="96.7109375" style="11" customWidth="1"/>
    <col min="3" max="3" width="3.7109375" style="2" customWidth="1"/>
    <col min="4" max="16384" width="9.140625" style="11"/>
  </cols>
  <sheetData>
    <row r="1" spans="1:34" s="10" customFormat="1" ht="50.1" customHeight="1">
      <c r="A1" s="9"/>
    </row>
    <row r="2" spans="1:34" ht="39.950000000000003" customHeight="1">
      <c r="A2" s="1" t="s">
        <v>16</v>
      </c>
      <c r="B2" s="32"/>
      <c r="C2" s="31"/>
      <c r="D2" s="31"/>
      <c r="E2" s="32"/>
      <c r="F2" s="32"/>
      <c r="G2" s="28"/>
      <c r="H2" s="28"/>
      <c r="I2" s="30"/>
      <c r="J2" s="30"/>
      <c r="K2" s="28"/>
      <c r="L2" s="28"/>
      <c r="M2" s="28"/>
      <c r="N2" s="28"/>
      <c r="O2" s="28"/>
      <c r="P2" s="28"/>
      <c r="Q2" s="28"/>
      <c r="R2" s="28"/>
      <c r="S2" s="28"/>
      <c r="T2" s="28"/>
      <c r="U2" s="28"/>
      <c r="V2" s="28"/>
      <c r="W2" s="28"/>
      <c r="X2" s="28"/>
      <c r="Y2" s="28"/>
      <c r="Z2" s="28"/>
      <c r="AA2" s="28"/>
      <c r="AB2" s="28"/>
      <c r="AC2" s="28"/>
    </row>
    <row r="3" spans="1:34" ht="2.1" customHeight="1">
      <c r="A3" s="162"/>
      <c r="B3" s="163"/>
      <c r="C3" s="25"/>
      <c r="D3" s="25"/>
      <c r="E3" s="28"/>
      <c r="F3" s="28"/>
      <c r="G3" s="28"/>
      <c r="H3" s="34"/>
      <c r="I3" s="28"/>
      <c r="J3" s="28"/>
      <c r="K3" s="28"/>
      <c r="L3" s="28"/>
      <c r="M3" s="28"/>
      <c r="N3" s="28"/>
      <c r="O3" s="28"/>
      <c r="P3" s="28"/>
      <c r="Q3" s="28"/>
      <c r="R3" s="28"/>
      <c r="S3" s="28"/>
      <c r="T3" s="28"/>
      <c r="U3" s="28"/>
      <c r="V3" s="28"/>
      <c r="W3" s="28"/>
      <c r="X3" s="28"/>
      <c r="Y3" s="28"/>
      <c r="Z3" s="28"/>
      <c r="AA3" s="28"/>
      <c r="AB3" s="28"/>
      <c r="AC3" s="28"/>
    </row>
    <row r="4" spans="1:34" s="14" customFormat="1" ht="20.100000000000001" customHeight="1">
      <c r="A4" s="12"/>
      <c r="B4" s="12"/>
      <c r="C4" s="33"/>
      <c r="D4" s="33"/>
      <c r="E4" s="20"/>
      <c r="F4" s="20"/>
      <c r="G4" s="19"/>
      <c r="H4" s="19"/>
      <c r="I4" s="19"/>
      <c r="J4" s="19"/>
      <c r="K4" s="19"/>
      <c r="L4" s="19"/>
      <c r="M4" s="19"/>
      <c r="N4" s="19"/>
      <c r="O4" s="19"/>
      <c r="P4" s="19"/>
      <c r="Q4" s="19"/>
      <c r="R4" s="19"/>
      <c r="S4" s="19"/>
      <c r="T4" s="19"/>
      <c r="U4" s="19"/>
      <c r="V4" s="19"/>
      <c r="W4" s="19"/>
      <c r="X4" s="19"/>
      <c r="Y4" s="19"/>
      <c r="Z4" s="19"/>
      <c r="AA4" s="19"/>
      <c r="AB4" s="19"/>
      <c r="AC4" s="19"/>
    </row>
    <row r="5" spans="1:34" s="5" customFormat="1" ht="20.100000000000001" customHeight="1">
      <c r="A5" s="38"/>
      <c r="B5" s="38"/>
      <c r="C5" s="3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18" customHeight="1">
      <c r="A6" s="981" t="s">
        <v>33</v>
      </c>
      <c r="B6" s="982"/>
      <c r="C6" s="982"/>
    </row>
    <row r="7" spans="1:34" ht="35.25" customHeight="1">
      <c r="A7" s="983" t="s">
        <v>291</v>
      </c>
      <c r="B7" s="984"/>
      <c r="C7" s="223"/>
    </row>
    <row r="8" spans="1:34" ht="18" customHeight="1">
      <c r="A8" s="151" t="s">
        <v>249</v>
      </c>
      <c r="B8" s="152"/>
      <c r="C8" s="152"/>
    </row>
    <row r="9" spans="1:34" ht="18" customHeight="1">
      <c r="A9" s="976" t="s">
        <v>232</v>
      </c>
      <c r="B9" s="977"/>
      <c r="C9" s="977"/>
    </row>
    <row r="10" spans="1:34" ht="18" customHeight="1">
      <c r="A10" s="976" t="s">
        <v>250</v>
      </c>
      <c r="B10" s="977"/>
      <c r="C10" s="977"/>
    </row>
    <row r="11" spans="1:34" ht="18" customHeight="1">
      <c r="A11" s="976" t="s">
        <v>34</v>
      </c>
      <c r="B11" s="976"/>
      <c r="C11" s="980"/>
    </row>
    <row r="12" spans="1:34" ht="18" customHeight="1">
      <c r="A12" s="976" t="s">
        <v>35</v>
      </c>
      <c r="B12" s="977"/>
      <c r="C12" s="977"/>
    </row>
    <row r="13" spans="1:34" ht="18" customHeight="1">
      <c r="A13" s="976" t="s">
        <v>36</v>
      </c>
      <c r="B13" s="977"/>
      <c r="C13" s="977"/>
    </row>
    <row r="14" spans="1:34" ht="18" customHeight="1">
      <c r="A14" s="976" t="s">
        <v>37</v>
      </c>
      <c r="B14" s="977"/>
      <c r="C14" s="977"/>
    </row>
    <row r="15" spans="1:34" ht="18" customHeight="1">
      <c r="A15" s="976" t="s">
        <v>38</v>
      </c>
      <c r="B15" s="978"/>
      <c r="C15" s="978"/>
    </row>
    <row r="16" spans="1:34" ht="18" customHeight="1">
      <c r="A16" s="976" t="s">
        <v>39</v>
      </c>
      <c r="B16" s="978"/>
      <c r="C16" s="978"/>
    </row>
    <row r="17" spans="1:3" ht="18" customHeight="1">
      <c r="A17" s="976" t="s">
        <v>40</v>
      </c>
      <c r="B17" s="978"/>
      <c r="C17" s="978"/>
    </row>
    <row r="18" spans="1:3" ht="18" customHeight="1">
      <c r="A18" s="976" t="s">
        <v>41</v>
      </c>
      <c r="B18" s="978"/>
      <c r="C18" s="978"/>
    </row>
    <row r="19" spans="1:3" ht="18" customHeight="1">
      <c r="A19" s="976" t="s">
        <v>42</v>
      </c>
      <c r="B19" s="978"/>
      <c r="C19" s="978"/>
    </row>
    <row r="20" spans="1:3" ht="18" customHeight="1">
      <c r="A20" s="979" t="s">
        <v>43</v>
      </c>
      <c r="B20" s="978"/>
      <c r="C20" s="978"/>
    </row>
    <row r="21" spans="1:3" ht="18" customHeight="1">
      <c r="A21" s="976" t="s">
        <v>44</v>
      </c>
      <c r="B21" s="978"/>
      <c r="C21" s="978"/>
    </row>
    <row r="22" spans="1:3" ht="18" customHeight="1">
      <c r="A22" s="976" t="s">
        <v>45</v>
      </c>
      <c r="B22" s="978"/>
      <c r="C22" s="978"/>
    </row>
    <row r="23" spans="1:3" ht="18" customHeight="1">
      <c r="A23" s="976" t="s">
        <v>46</v>
      </c>
      <c r="B23" s="978"/>
      <c r="C23" s="978"/>
    </row>
    <row r="24" spans="1:3" ht="18" customHeight="1">
      <c r="A24" s="976" t="s">
        <v>47</v>
      </c>
      <c r="B24" s="978"/>
      <c r="C24" s="978"/>
    </row>
    <row r="25" spans="1:3" ht="18" customHeight="1">
      <c r="A25" s="976" t="s">
        <v>48</v>
      </c>
      <c r="B25" s="978"/>
      <c r="C25" s="978"/>
    </row>
  </sheetData>
  <mergeCells count="19">
    <mergeCell ref="A11:C11"/>
    <mergeCell ref="A6:C6"/>
    <mergeCell ref="A9:C9"/>
    <mergeCell ref="A10:C10"/>
    <mergeCell ref="A7:B7"/>
    <mergeCell ref="A12:C12"/>
    <mergeCell ref="A25:C25"/>
    <mergeCell ref="A20:C20"/>
    <mergeCell ref="A21:C21"/>
    <mergeCell ref="A22:C22"/>
    <mergeCell ref="A23:C23"/>
    <mergeCell ref="A13:C13"/>
    <mergeCell ref="A14:C14"/>
    <mergeCell ref="A15:C15"/>
    <mergeCell ref="A16:C16"/>
    <mergeCell ref="A17:C17"/>
    <mergeCell ref="A24:C24"/>
    <mergeCell ref="A18:C18"/>
    <mergeCell ref="A19:C19"/>
  </mergeCells>
  <phoneticPr fontId="3" type="noConversion"/>
  <pageMargins left="0.55118110236220497" right="0.35433070866141703" top="0.59055118110236204" bottom="0.98425196850393704" header="0.118110236220472" footer="0.511811023622047"/>
  <pageSetup paperSize="9" scale="83" orientation="landscape" r:id="rId1"/>
  <headerFooter alignWithMargins="0">
    <oddFooter>&amp;L&amp;"Frutiger Light,Regular"&amp;KB2B2B2UNAUDITED&amp;R&amp;"Frutiger Light,Regular"&amp;KFF6600ING GROUP&amp;"Arial,Standaard"&amp;K000000 &amp;"Frutiger Light,Regular"&amp;KB2B2B2STATISTICAL SUPPLEMENT 4Q2013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32</vt:i4>
      </vt:variant>
    </vt:vector>
  </HeadingPairs>
  <TitlesOfParts>
    <vt:vector size="59" baseType="lpstr">
      <vt:lpstr>Introduction</vt:lpstr>
      <vt:lpstr>Table of Contents</vt:lpstr>
      <vt:lpstr>1.1 ING Group P&amp;L</vt:lpstr>
      <vt:lpstr>1.2 Group Bal Sheet Ass GSS </vt:lpstr>
      <vt:lpstr>1.3 Bal Sheet Liabiliti GSS </vt:lpstr>
      <vt:lpstr>1.4 ING Group Equity</vt:lpstr>
      <vt:lpstr>1.5 ING Group Cash flow</vt:lpstr>
      <vt:lpstr>1.6 ING Group Capital base</vt:lpstr>
      <vt:lpstr>1.7 ING Group Funding</vt:lpstr>
      <vt:lpstr>1.8.1 ING Group Investments</vt:lpstr>
      <vt:lpstr>1.8.2 ING Bank Investments</vt:lpstr>
      <vt:lpstr>1.8.3.ING Insurance Investments</vt:lpstr>
      <vt:lpstr>2.1.1 Banking P&amp;L 4Q2013</vt:lpstr>
      <vt:lpstr>2.1.2 Banking P&amp;L 4Q2012</vt:lpstr>
      <vt:lpstr>2.1.3 Banking P&amp;L 3Q2013</vt:lpstr>
      <vt:lpstr>2.2 Banking Client Balances</vt:lpstr>
      <vt:lpstr>2.3 Banking add. info.</vt:lpstr>
      <vt:lpstr>2.4.1 Banking Geo split 4Q2013</vt:lpstr>
      <vt:lpstr>2.4.2 Banking Geo split 4Q2012</vt:lpstr>
      <vt:lpstr>2.4.3 Banking Geo split 3Q2013</vt:lpstr>
      <vt:lpstr>3.1 Ins. Client Balances</vt:lpstr>
      <vt:lpstr>3.2 Ins. add info by country</vt:lpstr>
      <vt:lpstr>3.3 Ins. add info non-life</vt:lpstr>
      <vt:lpstr>3.4 Ins. add. info IM</vt:lpstr>
      <vt:lpstr>4.1 Insurance Other P&amp;L</vt:lpstr>
      <vt:lpstr>4.2 Insurance Other</vt:lpstr>
      <vt:lpstr>Disclaimer</vt:lpstr>
      <vt:lpstr>'1.1 ING Group P&amp;L'!Print_Area</vt:lpstr>
      <vt:lpstr>'1.2 Group Bal Sheet Ass GSS '!Print_Area</vt:lpstr>
      <vt:lpstr>'1.3 Bal Sheet Liabiliti GSS '!Print_Area</vt:lpstr>
      <vt:lpstr>'1.4 ING Group Equity'!Print_Area</vt:lpstr>
      <vt:lpstr>'1.5 ING Group Cash flow'!Print_Area</vt:lpstr>
      <vt:lpstr>'1.6 ING Group Capital base'!Print_Area</vt:lpstr>
      <vt:lpstr>'1.7 ING Group Funding'!Print_Area</vt:lpstr>
      <vt:lpstr>'1.8.1 ING Group Investments'!Print_Area</vt:lpstr>
      <vt:lpstr>'1.8.2 ING Bank Investments'!Print_Area</vt:lpstr>
      <vt:lpstr>'1.8.3.ING Insurance Investments'!Print_Area</vt:lpstr>
      <vt:lpstr>'2.1.1 Banking P&amp;L 4Q2013'!Print_Area</vt:lpstr>
      <vt:lpstr>'2.1.2 Banking P&amp;L 4Q2012'!Print_Area</vt:lpstr>
      <vt:lpstr>'2.1.3 Banking P&amp;L 3Q2013'!Print_Area</vt:lpstr>
      <vt:lpstr>'2.2 Banking Client Balances'!Print_Area</vt:lpstr>
      <vt:lpstr>'2.3 Banking add. info.'!Print_Area</vt:lpstr>
      <vt:lpstr>'2.4.1 Banking Geo split 4Q2013'!Print_Area</vt:lpstr>
      <vt:lpstr>'2.4.2 Banking Geo split 4Q2012'!Print_Area</vt:lpstr>
      <vt:lpstr>'2.4.3 Banking Geo split 3Q2013'!Print_Area</vt:lpstr>
      <vt:lpstr>'3.1 Ins. Client Balances'!Print_Area</vt:lpstr>
      <vt:lpstr>'3.2 Ins. add info by country'!Print_Area</vt:lpstr>
      <vt:lpstr>'3.3 Ins. add info non-life'!Print_Area</vt:lpstr>
      <vt:lpstr>'3.4 Ins. add. info IM'!Print_Area</vt:lpstr>
      <vt:lpstr>'4.1 Insurance Other P&amp;L'!Print_Area</vt:lpstr>
      <vt:lpstr>'4.2 Insurance Other'!Print_Area</vt:lpstr>
      <vt:lpstr>Disclaimer!Print_Area</vt:lpstr>
      <vt:lpstr>Introduction!Print_Area</vt:lpstr>
      <vt:lpstr>'Table of Contents'!Print_Area</vt:lpstr>
      <vt:lpstr>'1.1 ING Group P&amp;L'!Print_Titles</vt:lpstr>
      <vt:lpstr>'2.2 Banking Client Balances'!Print_Titles</vt:lpstr>
      <vt:lpstr>'3.1 Ins. Client Balances'!Print_Titles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E. (Liesbeth)</dc:creator>
  <cp:lastModifiedBy>Aiko Talens</cp:lastModifiedBy>
  <cp:lastPrinted>2014-02-11T12:59:27Z</cp:lastPrinted>
  <dcterms:created xsi:type="dcterms:W3CDTF">2008-04-17T11:01:11Z</dcterms:created>
  <dcterms:modified xsi:type="dcterms:W3CDTF">2014-02-11T14:18:19Z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