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397512238"/>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<sst xmlns="http://schemas.openxmlformats.org/spreadsheetml/2006/main" count="2514" uniqueCount="1805">
  <si>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</si>
  <si>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</si>
  <si>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</si>
  <si>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</si>
  <si>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</si>
  <si>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</si>
  <si>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</si>
  <si>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</si>
  <si>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</si>
  <si>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</si>
  <si>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</si>
  <si>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</si>
  <si>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</si>
  <si>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</si>
  <si>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</si>
  <si>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</si>
  <si>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</si>
  <si>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</si>
  <si>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</si>
  <si>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</si>
  <si>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</si>
  <si>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</si>
  <si>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</si>
  <si>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</si>
  <si>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</si>
  <si>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</si>
  <si>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</si>
  <si>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</si>
  <si>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</si>
  <si>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</si>
  <si>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</si>
  <si>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</si>
  <si>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</si>
  <si>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</si>
  <si>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</si>
  <si>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</si>
  <si>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</si>
  <si>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</si>
  <si>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</si>
  <si>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</si>
  <si>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</si>
  <si>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</si>
  <si>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</si>
  <si>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</si>
  <si>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</si>
  <si>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</si>
  <si>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</si>
  <si>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</si>
  <si>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</si>
  <si>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</si>
  <si>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</si>
  <si>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</si>
  <si>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</si>
  <si>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</si>
  <si>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</si>
  <si>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</si>
  <si>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</si>
  <si>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</si>
  <si>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</si>
  <si>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</si>
  <si>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</si>
  <si>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</si>
  <si>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</si>
  <si>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</si>
  <si>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</si>
  <si>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</si>
  <si>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</si>
  <si>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</si>
  <si>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</si>
  <si>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</si>
  <si>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</si>
  <si>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</si>
  <si>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</si>
  <si>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</si>
  <si>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</si>
  <si>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</si>
  <si>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</si>
  <si>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</si>
  <si>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</si>
  <si>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</si>
  <si>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</si>
  <si>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</si>
  <si>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</si>
  <si>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</si>
  <si>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</si>
  <si>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</si>
  <si>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</si>
  <si>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</si>
  <si>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</si>
  <si>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</si>
  <si>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</si>
  <si>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</si>
  <si>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</si>
  <si>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</si>
  <si>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</si>
  <si>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</si>
  <si>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</si>
  <si>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</si>
  <si>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</si>
  <si>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</si>
  <si>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</si>
  <si>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</si>
  <si>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</si>
  <si>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</si>
  <si>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</si>
  <si>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</si>
  <si>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</si>
  <si>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</si>
  <si>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</si>
  <si>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</si>
  <si>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</si>
  <si>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</si>
  <si>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</si>
  <si>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</si>
  <si>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</si>
  <si>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</si>
  <si>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</si>
  <si>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</si>
  <si>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</si>
  <si>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</si>
  <si>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</si>
  <si>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</si>
  <si>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</si>
  <si>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</si>
  <si>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</si>
  <si>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</si>
  <si>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</si>
  <si>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</si>
  <si>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</si>
  <si>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</si>
  <si>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</si>
  <si>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</si>
  <si>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</si>
  <si>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</si>
  <si>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</si>
  <si>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</si>
  <si>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</si>
  <si>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</si>
  <si>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</si>
  <si>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</si>
  <si>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</si>
  <si>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</si>
  <si>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</si>
  <si>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</si>
  <si>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</si>
  <si>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</si>
  <si>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</si>
  <si>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</si>
  <si>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</si>
  <si>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</si>
  <si>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</si>
  <si>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</si>
  <si>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</si>
  <si>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</si>
  <si>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</si>
  <si>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</si>
  <si>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</si>
  <si>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</si>
  <si>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</si>
  <si>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</si>
  <si>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</si>
  <si>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</si>
  <si>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</si>
  <si>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</si>
  <si>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</si>
  <si>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</si>
  <si>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</si>
  <si>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</si>
  <si>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</si>
  <si>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</si>
  <si>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</si>
  <si>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</si>
  <si>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</si>
  <si>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</si>
  <si>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</si>
  <si>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</si>
  <si>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</si>
  <si>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</si>
  <si>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</si>
  <si>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</si>
  <si>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</si>
  <si>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</si>
  <si>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</si>
  <si>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</si>
  <si>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</si>
  <si>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</si>
  <si>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</si>
  <si>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</si>
  <si>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</si>
  <si>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</si>
  <si>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</si>
  <si>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</si>
  <si>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</si>
  <si>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</si>
  <si>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</si>
  <si>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</si>
  <si>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</si>
  <si>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</si>
  <si>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</si>
  <si>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</si>
  <si>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</si>
  <si>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</si>
  <si>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</si>
  <si>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</si>
  <si>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</si>
  <si>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</si>
  <si>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</si>
  <si>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</si>
  <si>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</si>
  <si>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</si>
  <si>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</si>
  <si>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</si>
  <si>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</si>
  <si>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</si>
  <si>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</si>
  <si>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</si>
  <si>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</si>
  <si>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</si>
  <si>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</si>
  <si>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</si>
  <si>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</si>
  <si>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</si>
  <si>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</si>
  <si>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</si>
  <si>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</si>
  <si>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</si>
  <si>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</si>
  <si>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</si>
  <si>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</si>
  <si>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</si>
  <si>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</si>
  <si>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</si>
  <si>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</si>
  <si>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</si>
  <si>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</si>
  <si>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</si>
  <si>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</si>
  <si>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</si>
  <si>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</si>
  <si>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</si>
  <si>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</si>
  <si>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</si>
  <si>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</si>
  <si>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</si>
  <si>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</si>
  <si>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</si>
  <si>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</si>
  <si>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</si>
  <si>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</si>
  <si>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</si>
  <si>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</si>
  <si>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</si>
  <si>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</si>
  <si>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</si>
  <si>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</si>
  <si>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</si>
  <si>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</si>
  <si>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</si>
  <si>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</si>
  <si>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</si>
  <si>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</si>
  <si>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</si>
  <si>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</si>
  <si>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</si>
  <si>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</si>
  <si>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</si>
  <si>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</si>
  <si>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</si>
  <si>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</si>
  <si>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</si>
  <si>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</si>
  <si>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</si>
  <si>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</si>
  <si>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</si>
  <si>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</si>
  <si>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</si>
  <si>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</si>
  <si>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</si>
  <si>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</si>
  <si>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</si>
  <si>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</si>
  <si>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</si>
  <si>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</si>
  <si>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</si>
  <si>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</si>
  <si>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</si>
  <si>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</si>
  <si>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</si>
  <si>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</si>
  <si>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</si>
  <si>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</si>
  <si>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</si>
  <si>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</si>
  <si>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</si>
  <si>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</si>
  <si>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</si>
  <si>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</si>
  <si>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</si>
  <si>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</si>
  <si>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</si>
  <si>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</si>
  <si>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</si>
  <si>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</si>
  <si>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</si>
  <si>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</si>
  <si>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</si>
  <si>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</si>
  <si>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</si>
  <si>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</si>
  <si>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</si>
  <si>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</si>
  <si>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</si>
  <si>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</si>
  <si>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</si>
  <si>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</si>
  <si>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</si>
  <si>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</si>
  <si>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</si>
  <si>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</si>
  <si>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</si>
  <si>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</si>
  <si>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</si>
  <si>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</si>
  <si>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</si>
  <si>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</si>
  <si>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</si>
  <si>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</si>
  <si>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</si>
  <si>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</si>
  <si>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</si>
  <si>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</si>
  <si>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</si>
  <si>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</si>
  <si>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</si>
  <si>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</si>
  <si>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</si>
  <si>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</si>
  <si>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</si>
  <si>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</si>
  <si>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</si>
  <si>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</si>
  <si>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</si>
  <si>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</si>
  <si>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</si>
  <si>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</si>
  <si>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</si>
  <si>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</si>
  <si>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</si>
  <si>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</si>
  <si>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</si>
  <si>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</si>
  <si>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</si>
  <si>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</si>
  <si>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</si>
  <si>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</si>
  <si>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</si>
  <si>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</si>
  <si>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</si>
  <si>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</si>
  <si>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</si>
  <si>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</si>
  <si>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</si>
  <si>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</si>
  <si>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</si>
  <si>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</si>
  <si>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</si>
  <si>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</si>
  <si>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</si>
  <si>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</si>
  <si>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</si>
  <si>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</si>
  <si>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</si>
  <si>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</si>
  <si>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</si>
  <si>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</si>
  <si>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</si>
  <si>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</si>
  <si>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</si>
  <si>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</si>
  <si>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</si>
  <si>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</si>
  <si>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</si>
  <si>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</si>
  <si>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</si>
  <si>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</si>
  <si>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</si>
  <si>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</si>
  <si>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</si>
  <si>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</si>
  <si>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</si>
  <si>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</si>
  <si>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</si>
  <si>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</si>
  <si>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</si>
  <si>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</si>
  <si>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</si>
  <si>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</si>
  <si>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</si>
  <si>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</si>
  <si>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</si>
  <si>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</si>
  <si>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</si>
  <si>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</si>
  <si>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</si>
  <si>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</si>
  <si>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</si>
  <si>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</si>
  <si>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</si>
  <si>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</si>
  <si>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</si>
  <si>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</si>
  <si>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</si>
  <si>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</si>
  <si>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</si>
  <si>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</si>
  <si>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</si>
  <si>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</si>
  <si>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</si>
  <si>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</si>
  <si>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</si>
  <si>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</si>
  <si>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</si>
  <si>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</si>
  <si>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</si>
  <si>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</si>
  <si>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</si>
  <si>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</si>
  <si>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</si>
  <si>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</si>
  <si>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</si>
  <si>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</si>
  <si>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</si>
  <si>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</si>
  <si>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</si>
  <si>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</si>
  <si>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</si>
  <si>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</si>
  <si>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</si>
  <si>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</si>
  <si>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</si>
  <si>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</si>
  <si>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</si>
  <si>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</si>
  <si>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</si>
  <si>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</si>
  <si>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</si>
  <si>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</si>
  <si>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</si>
  <si>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</si>
  <si>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</si>
  <si>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</si>
  <si>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</si>
  <si>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</si>
  <si>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</si>
  <si>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</si>
  <si>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</si>
  <si>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</si>
  <si>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</si>
  <si>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</si>
  <si>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</si>
  <si>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</si>
  <si>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</si>
  <si>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</si>
  <si>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</si>
  <si>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</si>
  <si>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</si>
  <si>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</si>
  <si>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</si>
  <si>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</si>
  <si>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</si>
  <si>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</si>
  <si>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</si>
  <si>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</si>
  <si>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</si>
  <si>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</si>
  <si>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</si>
  <si>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</si>
  <si>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</si>
  <si>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</si>
  <si>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</si>
  <si>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</si>
  <si>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</si>
  <si>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</si>
  <si>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</si>
  <si>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</si>
  <si>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</si>
  <si>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</si>
  <si>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</si>
  <si>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</si>
  <si>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</si>
  <si>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</si>
  <si>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</si>
  <si>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</si>
  <si>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</si>
  <si>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</si>
  <si>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</si>
  <si>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</si>
  <si>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</si>
  <si>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</si>
  <si>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</si>
  <si>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</si>
  <si>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</si>
  <si>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</si>
  <si>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</si>
  <si>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</si>
  <si>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</si>
  <si>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</si>
  <si>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</si>
  <si>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</si>
  <si>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</si>
  <si>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</si>
  <si>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</si>
  <si>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</si>
  <si>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</si>
  <si>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</si>
  <si>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</si>
  <si>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</si>
  <si>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</si>
  <si>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</si>
  <si>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</si>
  <si>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</si>
  <si>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</si>
  <si>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</si>
  <si>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</si>
  <si>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</si>
  <si>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</si>
  <si>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</si>
  <si>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</si>
  <si>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</si>
  <si>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</si>
  <si>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</si>
  <si>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</si>
  <si>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</si>
  <si>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</si>
  <si>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</si>
  <si>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</si>
  <si>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</si>
  <si>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</si>
  <si>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</si>
  <si>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</si>
  <si>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</si>
  <si>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</si>
  <si>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</si>
  <si>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</si>
  <si>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</si>
  <si>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</si>
  <si>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</si>
  <si>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</si>
  <si>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</si>
  <si>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</si>
  <si>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</si>
  <si>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</si>
  <si>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</si>
  <si>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</si>
  <si>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</si>
  <si>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</si>
  <si>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</si>
  <si>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</si>
  <si>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</si>
  <si>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</si>
  <si>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</si>
  <si>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</si>
  <si>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</si>
  <si>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</si>
  <si>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</si>
  <si>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</si>
  <si>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</si>
  <si>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</si>
  <si>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</si>
  <si>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</si>
  <si>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</si>
  <si>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</si>
  <si>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</si>
  <si>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</si>
  <si>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</si>
  <si>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</si>
  <si>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</si>
  <si>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</si>
  <si>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</si>
  <si>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</si>
  <si>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</si>
  <si>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</si>
  <si>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</si>
  <si>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</si>
  <si>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</si>
  <si>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</si>
  <si>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</si>
  <si>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</si>
  <si>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</si>
  <si>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</si>
  <si>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</si>
  <si>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</si>
  <si>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</si>
  <si>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</si>
  <si>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</si>
  <si>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</si>
  <si>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</si>
  <si>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</si>
  <si>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</si>
  <si>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</si>
  <si>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</si>
  <si>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</si>
  <si>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</si>
  <si>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</si>
  <si>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</si>
  <si>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</si>
  <si>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</si>
  <si>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</si>
  <si>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</si>
  <si>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</si>
  <si>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</si>
  <si>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</si>
  <si>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</si>
  <si>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</si>
  <si>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</si>
  <si>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</si>
  <si>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</si>
  <si>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</si>
  <si>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</si>
  <si>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</si>
  <si>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</si>
  <si>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</si>
  <si>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</si>
  <si>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</si>
  <si>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</si>
  <si>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</si>
  <si>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</si>
  <si>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</si>
  <si>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</si>
  <si>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</si>
  <si>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</si>
  <si>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</si>
  <si>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</si>
  <si>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</si>
  <si>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</si>
  <si>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</si>
  <si>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</si>
  <si>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</si>
  <si>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</si>
  <si>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</si>
  <si>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</si>
  <si>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</si>
  <si>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</si>
  <si>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</si>
  <si>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</si>
  <si>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</si>
  <si>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</si>
  <si>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</si>
  <si>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</si>
  <si>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</si>
  <si>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</si>
  <si>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</si>
  <si>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</si>
  <si>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</si>
  <si>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</si>
  <si>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</si>
  <si>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</si>
  <si>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</si>
  <si>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</si>
  <si>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</si>
  <si>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</si>
  <si>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</si>
  <si>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</si>
  <si>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</si>
  <si>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</si>
  <si>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</si>
  <si>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</si>
  <si>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</si>
  <si>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</si>
  <si>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</si>
  <si>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</si>
  <si>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</si>
  <si>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</si>
  <si>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</si>
  <si>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</si>
  <si>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</si>
  <si>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</si>
  <si>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</si>
  <si>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</si>
  <si>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</si>
  <si>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</si>
  <si>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</si>
  <si>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</si>
  <si>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</si>
  <si>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</si>
  <si>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</si>
  <si>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</si>
  <si>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</si>
  <si>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</si>
  <si>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</si>
  <si>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</si>
  <si>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</si>
  <si>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</si>
  <si>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</si>
  <si>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</si>
  <si>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</si>
  <si>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</si>
  <si>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</si>
  <si>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</si>
  <si>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</si>
  <si>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</si>
  <si>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</si>
  <si>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</si>
  <si>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</si>
  <si>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</si>
  <si>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</si>
  <si>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</si>
  <si>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</si>
  <si>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</si>
  <si>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</si>
  <si>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</si>
  <si>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</si>
  <si>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</si>
  <si>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</si>
  <si>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</si>
  <si>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</si>
  <si>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</si>
  <si>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</si>
  <si>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</si>
  <si>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</si>
  <si>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</si>
  <si>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</si>
  <si>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</si>
  <si>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</si>
  <si>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</si>
  <si>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</si>
  <si>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</si>
  <si>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</si>
  <si>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</si>
  <si>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</si>
  <si>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</si>
  <si>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</si>
  <si>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</si>
  <si>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</si>
  <si>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</si>
  <si>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</si>
  <si>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</si>
  <si>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</si>
  <si>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</si>
  <si>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</si>
  <si>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</si>
  <si>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</si>
  <si>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</si>
  <si>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</si>
  <si>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</si>
  <si>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</si>
  <si>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</si>
  <si>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</si>
  <si>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</si>
  <si>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</si>
  <si>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</si>
  <si>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</si>
  <si>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</si>
  <si>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</si>
  <si>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</si>
  <si>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</si>
  <si>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</si>
  <si>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</si>
  <si>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</si>
  <si>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</si>
  <si>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</si>
  <si>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</si>
  <si>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</si>
  <si>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</si>
  <si>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</si>
  <si>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</si>
  <si>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</si>
  <si>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</si>
  <si>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</si>
  <si>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</si>
  <si>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</si>
  <si>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</si>
  <si>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</si>
  <si>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</si>
  <si>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</si>
  <si>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</si>
  <si>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</si>
  <si>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</si>
  <si>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</si>
  <si>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</si>
  <si>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</si>
  <si>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</si>
  <si>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</si>
  <si>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</si>
  <si>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</si>
  <si>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</si>
  <si>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</si>
  <si>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</si>
  <si>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</si>
  <si>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</si>
  <si>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</si>
  <si>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</si>
  <si>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</si>
  <si>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</si>
  <si>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</si>
  <si>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</si>
  <si>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</si>
  <si>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</si>
  <si>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</si>
  <si>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</si>
  <si>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</si>
  <si>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</si>
  <si>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</si>
  <si>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</si>
  <si>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</si>
  <si>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</si>
  <si>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</si>
  <si>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</si>
  <si>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</si>
  <si>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</si>
  <si>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</si>
  <si>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</si>
  <si>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</si>
  <si>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</si>
  <si>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</si>
  <si>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</si>
  <si>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</si>
  <si>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</si>
  <si>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</si>
  <si>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</si>
  <si>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</si>
  <si>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</si>
  <si>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</si>
  <si>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</si>
  <si>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</si>
  <si>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</si>
  <si>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</si>
  <si>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</si>
  <si>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</si>
  <si>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</si>
  <si>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</si>
  <si>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</si>
  <si>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</si>
  <si>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</si>
  <si>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</si>
  <si>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</si>
  <si>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</si>
  <si>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</si>
  <si>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</si>
  <si>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</si>
  <si>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</si>
  <si>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</si>
  <si>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</si>
  <si>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</si>
  <si>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</si>
  <si>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</si>
  <si>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</si>
  <si>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</si>
  <si>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</si>
  <si>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</si>
  <si>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</si>
  <si>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</si>
  <si>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</si>
  <si>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</si>
  <si>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</si>
  <si>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</si>
  <si>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</si>
  <si>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</si>
  <si>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</si>
  <si>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</si>
  <si>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</si>
  <si>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</si>
  <si>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</si>
  <si>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</si>
  <si>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</si>
  <si>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</si>
  <si>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</si>
  <si>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</si>
  <si>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</si>
  <si>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</si>
  <si>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</si>
  <si>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</si>
  <si>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</si>
  <si>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</si>
  <si>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</si>
  <si>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</si>
  <si>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</si>
  <si>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</si>
  <si>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</si>
  <si>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</si>
  <si>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</si>
  <si>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</si>
  <si>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</si>
  <si>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</si>
  <si>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</si>
  <si>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</si>
  <si>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</si>
  <si>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</si>
  <si>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</si>
  <si>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</si>
  <si>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</si>
  <si>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</si>
  <si>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</si>
  <si>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</si>
  <si>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</si>
  <si>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</si>
  <si>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</si>
  <si>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</si>
  <si>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</si>
  <si>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</si>
  <si>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</si>
  <si>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</si>
  <si>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</si>
  <si>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</si>
  <si>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</si>
  <si>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</si>
  <si>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</si>
  <si>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</si>
  <si>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</si>
  <si>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</si>
  <si>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</si>
  <si>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</si>
  <si>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</si>
  <si>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</si>
  <si>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</si>
  <si>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</si>
  <si>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</si>
  <si>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</si>
  <si>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</si>
  <si>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</si>
  <si>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</si>
  <si>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</si>
  <si>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</si>
  <si>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</si>
  <si>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</si>
  <si>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</si>
  <si>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</si>
  <si>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</si>
  <si>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</si>
  <si>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</si>
  <si>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</si>
  <si>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</si>
  <si>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</si>
  <si>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</si>
  <si>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</si>
  <si>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</si>
  <si>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</si>
  <si>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</si>
  <si>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</si>
  <si>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</si>
  <si>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</si>
  <si>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</si>
  <si>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</si>
  <si>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</si>
  <si>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</si>
  <si>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</si>
  <si>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</si>
  <si>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</si>
  <si>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</si>
  <si>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</si>
  <si>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</si>
  <si>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</si>
  <si>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</si>
  <si>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</si>
  <si>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</si>
  <si>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</si>
  <si>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</si>
  <si>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</si>
  <si>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</si>
  <si>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</si>
  <si>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</si>
  <si>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</si>
  <si>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</si>
  <si>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</si>
  <si>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</si>
  <si>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</si>
  <si>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</si>
  <si>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</si>
  <si>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</si>
  <si>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</si>
  <si>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</si>
  <si>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</si>
  <si>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</si>
  <si>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</si>
  <si>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</si>
  <si>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</si>
  <si>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</si>
  <si>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</si>
  <si>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</si>
  <si>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</si>
  <si>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</si>
  <si>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</si>
  <si>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</si>
  <si>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</si>
  <si>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</si>
  <si>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</si>
  <si>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</si>
  <si>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</si>
  <si>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</si>
  <si>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</si>
  <si>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</si>
  <si>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</si>
  <si>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</si>
  <si>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</si>
  <si>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</si>
  <si>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</si>
  <si>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</si>
  <si>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</si>
  <si>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</si>
  <si>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</si>
  <si>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</si>
  <si>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</si>
  <si>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</si>
  <si>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</si>
  <si>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</si>
  <si>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</si>
  <si>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</si>
  <si>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</si>
  <si>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</si>
  <si>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</si>
  <si>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</si>
  <si>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</si>
  <si>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</si>
  <si>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</si>
  <si>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</si>
  <si>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</si>
  <si>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</si>
  <si>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</si>
  <si>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</si>
  <si>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</si>
  <si>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</si>
  <si>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</si>
  <si>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</si>
  <si>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</si>
  <si>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</si>
  <si>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</si>
  <si>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</si>
  <si>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</si>
  <si>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</si>
  <si>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</si>
  <si>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</si>
  <si>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</si>
  <si>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</si>
  <si>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</si>
  <si>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</si>
  <si>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</si>
  <si>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</si>
  <si>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</si>
  <si>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</si>
  <si>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</si>
  <si>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</si>
  <si>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</si>
  <si>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</si>
  <si>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</si>
  <si>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</si>
  <si>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</si>
  <si>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</si>
  <si>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</si>
  <si>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</si>
  <si>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</si>
  <si>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</si>
  <si>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</si>
  <si>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</si>
  <si>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</si>
  <si>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</si>
  <si>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</si>
  <si>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</si>
  <si>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</si>
  <si>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</si>
  <si>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</si>
  <si>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</si>
  <si>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</si>
  <si>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</si>
  <si>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</si>
  <si>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</si>
  <si>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</si>
  <si>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</si>
  <si>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</si>
  <si>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</si>
  <si>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</si>
  <si>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</si>
  <si>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</si>
  <si>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</si>
  <si>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</si>
  <si>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</si>
  <si>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</si>
  <si>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</si>
  <si>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</si>
  <si>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</si>
  <si>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</si>
  <si>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</si>
  <si>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</si>
  <si>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</si>
  <si>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</si>
  <si>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</si>
  <si>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</si>
  <si>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</si>
  <si>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</si>
  <si>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</si>
  <si>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</si>
  <si>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</si>
  <si>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</si>
  <si>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</si>
  <si>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</si>
  <si>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</si>
  <si>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</si>
  <si>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</si>
  <si>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</si>
  <si>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</si>
  <si>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</si>
  <si>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</si>
  <si>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</si>
  <si>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</si>
  <si>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</si>
  <si>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</si>
  <si>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</si>
  <si>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</si>
  <si>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</si>
  <si>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</si>
  <si>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</si>
  <si>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</si>
  <si>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</si>
  <si>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</si>
  <si>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</si>
  <si>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</si>
  <si>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</si>
  <si>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</si>
  <si>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</si>
  <si>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</si>
  <si>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</si>
  <si>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</si>
  <si>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</si>
  <si>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</si>
  <si>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</si>
  <si>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</si>
  <si>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</si>
  <si>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</si>
  <si>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</si>
  <si>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</si>
  <si>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</si>
  <si>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</si>
  <si>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</si>
  <si>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</si>
  <si>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</si>
  <si>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</si>
  <si>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</si>
  <si>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</si>
  <si>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</si>
  <si>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</si>
  <si>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</si>
  <si>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</si>
  <si>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</si>
  <si>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</si>
  <si>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</si>
  <si>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</si>
  <si>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</si>
  <si>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</si>
  <si>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</si>
  <si>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</si>
  <si>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</si>
  <si>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</si>
  <si>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</si>
  <si>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</si>
  <si>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</si>
  <si>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</si>
  <si>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</si>
  <si>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</si>
  <si>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</si>
  <si>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</si>
  <si>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</si>
  <si>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</si>
  <si>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</si>
  <si>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</si>
  <si>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</si>
  <si>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</si>
  <si>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</si>
  <si>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</si>
  <si>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</si>
  <si>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</si>
  <si>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</si>
  <si>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</si>
  <si>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</si>
  <si>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</si>
  <si>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</si>
  <si>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</si>
  <si>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</si>
  <si>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</si>
  <si>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</si>
  <si>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</si>
  <si>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</si>
  <si>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</si>
  <si>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</si>
  <si>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</si>
  <si>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</si>
  <si>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</si>
  <si>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</si>
  <si>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</si>
  <si>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</si>
  <si>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</si>
  <si>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</si>
  <si>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</si>
  <si>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</si>
  <si>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</si>
  <si>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</si>
  <si>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</si>
  <si>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</si>
  <si>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</si>
  <si>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</si>
  <si>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</si>
  <si>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</si>
  <si>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</si>
  <si>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</si>
  <si>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</si>
  <si>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</si>
  <si>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</si>
  <si>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</si>
  <si>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</si>
  <si>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</si>
  <si>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</si>
  <si>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</si>
  <si>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</si>
  <si>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</si>
  <si>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</si>
  <si>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</si>
  <si>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</si>
  <si>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</si>
  <si>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</si>
  <si>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</si>
  <si>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</si>
  <si>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</si>
  <si>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</si>
  <si>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</si>
  <si>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</si>
  <si>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</si>
  <si>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</si>
  <si>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</si>
  <si>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</si>
  <si>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</si>
  <si>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</si>
  <si>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</si>
  <si>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</si>
  <si>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</si>
  <si>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</si>
  <si>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</si>
  <si>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</si>
  <si>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</si>
  <si>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</si>
  <si>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</si>
  <si>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</si>
  <si>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</si>
  <si>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</si>
  <si>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</si>
  <si>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</si>
  <si>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</si>
  <si>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</si>
  <si>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</si>
  <si>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</si>
  <si>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</si>
  <si>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</si>
  <si>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</si>
  <si>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</si>
  <si>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</si>
  <si>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</si>
  <si>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</si>
  <si>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</si>
  <si>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</si>
  <si>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</si>
  <si>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</si>
  <si>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</si>
  <si>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</si>
  <si>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</si>
  <si>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</si>
  <si>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</si>
  <si>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</si>
  <si>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</si>
  <si>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</si>
  <si>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</si>
  <si>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</si>
  <si>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</si>
  <si>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</si>
  <si>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</si>
  <si>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</si>
  <si>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</si>
  <si>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</si>
  <si>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</si>
  <si>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</si>
  <si>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</si>
  <si>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</si>
  <si>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</si>
  <si>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</si>
  <si>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</si>
  <si>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</si>
  <si>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</si>
  <si>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</si>
  <si>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</si>
  <si>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</si>
  <si>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</si>
  <si>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</si>
  <si>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</si>
  <si>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</si>
  <si>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</si>
  <si>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</si>
  <si>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</si>
  <si>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</si>
  <si>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</si>
  <si>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</si>
  <si>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</si>
  <si>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</si>
  <si>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</si>
  <si>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</si>
  <si>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</si>
  <si>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</si>
  <si>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</si>
  <si>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</si>
  <si>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</si>
  <si>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</si>
  <si>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</si>
  <si>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</si>
  <si>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</si>
  <si>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</si>
  <si>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</si>
  <si>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</si>
  <si>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</si>
  <si>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</si>
  <si>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</si>
  <si>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</si>
  <si>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</si>
  <si>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</si>
  <si>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</si>
  <si>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</si>
  <si>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</si>
  <si>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</si>
  <si>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</si>
  <si>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</si>
  <si>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</si>
  <si>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</si>
  <si>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</si>
  <si>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</si>
  <si>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</si>
  <si>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</si>
  <si>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</si>
  <si>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</si>
  <si>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</si>
  <si>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</si>
  <si>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</si>
  <si>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</si>
  <si>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</si>
  <si>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</si>
  <si>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</si>
  <si>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</si>
  <si>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</si>
  <si>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</si>
  <si>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</si>
  <si>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</si>
  <si>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</si>
  <si>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</si>
  <si>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</si>
  <si>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</si>
  <si>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</si>
  <si>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</si>
  <si>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</si>
  <si>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</si>
  <si>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</si>
  <si>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</si>
  <si>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</si>
  <si>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</si>
  <si>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</si>
  <si>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</si>
  <si>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</si>
  <si>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</si>
  <si>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</si>
  <si>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</si>
  <si>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</si>
  <si>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</si>
  <si>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</si>
  <si>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</si>
  <si>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</si>
  <si>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</si>
  <si>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</si>
  <si>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</si>
  <si>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</si>
  <si>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</si>
  <si>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</si>
  <si>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</si>
  <si>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</si>
  <si>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</si>
  <si>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</si>
  <si>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</si>
  <si>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</si>
  <si>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</si>
  <si>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</si>
  <si>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</si>
  <si>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</si>
  <si>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</si>
  <si>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</si>
  <si>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</si>
  <si>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</si>
  <si>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</si>
  <si>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</si>
  <si>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</si>
  <si>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</si>
  <si>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</si>
  <si>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</si>
  <si>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</si>
  <si>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</si>
  <si>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</si>
  <si>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</si>
  <si>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</si>
  <si>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</si>
  <si>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</si>
  <si>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</si>
  <si>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</si>
  <si>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</si>
  <si>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</si>
  <si>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</si>
  <si>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</si>
  <si>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</si>
  <si>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</si>
  <si>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</si>
  <si>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</si>
  <si>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</si>
  <si>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</si>
  <si>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</si>
  <si>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</si>
  <si>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</si>
  <si>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</si>
  <si>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</si>
  <si>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</si>
  <si>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</si>
  <si>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</si>
  <si>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</si>
  <si>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</si>
  <si>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</si>
  <si>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</si>
  <si>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</si>
  <si>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</si>
  <si>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</si>
  <si>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</si>
  <si>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</si>
  <si>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</si>
  <si>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</si>
  <si>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</si>
  <si>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</si>
  <si>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</si>
  <si>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</si>
  <si>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</si>
  <si>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</si>
  <si>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</si>
  <si>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</si>
  <si>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</si>
  <si>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</si>
  <si>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</si>
  <si>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</si>
  <si>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</si>
  <si>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</si>
  <si>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</si>
  <si>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</si>
  <si>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</si>
  <si>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</si>
  <si>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</si>
  <si>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</si>
  <si>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</si>
  <si>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</si>
  <si>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</si>
  <si>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</si>
  <si>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</si>
  <si>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</si>
  <si>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</si>
  <si>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</si>
  <si>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</si>
  <si>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</si>
  <si>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</si>
  <si>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</si>
  <si>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</si>
  <si>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</si>
  <si>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</si>
  <si>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</si>
  <si>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</si>
  <si>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</si>
  <si>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</si>
  <si>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</si>
  <si>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</si>
  <si>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</si>
  <si>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</si>
  <si>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</si>
  <si>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</si>
  <si>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</si>
  <si>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</si>
  <si>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</si>
  <si>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</si>
  <si>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</si>
  <si>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</si>
  <si>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</si>
  <si>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</si>
  <si>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</si>
  <si>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</si>
  <si>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</si>
  <si>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</si>
  <si>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</si>
  <si>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</si>
  <si>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</si>
  <si>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</si>
  <si>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</si>
  <si>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</si>
  <si>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</si>
  <si>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</si>
  <si>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</si>
  <si>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</si>
  <si>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</si>
  <si>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</si>
  <si>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</si>
  <si>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</si>
  <si>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</si>
  <si>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</si>
  <si>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</si>
  <si>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</si>
  <si>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</si>
  <si>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</si>
  <si>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</si>
  <si>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</si>
  <si>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</si>
  <si>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</si>
  <si>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</si>
  <si>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</si>
  <si>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</si>
  <si>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</si>
  <si>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</si>
  <si>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</si>
  <si>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</si>
  <si>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</si>
  <si>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</si>
  <si>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</si>
  <si>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</si>
  <si>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</si>
  <si>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</si>
  <si>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</si>
  <si>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</si>
  <si>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</si>
  <si>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</si>
  <si>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</si>
  <si>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</si>
  <si>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</si>
  <si>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</si>
  <si>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</si>
  <si>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</si>
  <si>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</si>
  <si>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</si>
  <si>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</si>
  <si>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</si>
  <si>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</si>
  <si>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</si>
  <si>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</si>
  <si>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</si>
  <si>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</si>
  <si>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</si>
  <si>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</si>
  <si>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</si>
  <si>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</si>
  <si>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</si>
  <si>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</si>
  <si>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</si>
  <si>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</si>
  <si>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</si>
  <si>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</si>
  <si>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</si>
  <si>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</si>
  <si>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</si>
  <si>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</si>
  <si>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</si>
  <si>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</si>
  <si>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</si>
  <si>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</si>
  <si>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</si>
  <si>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</si>
  <si>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</si>
  <si>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</si>
  <si>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</si>
  <si>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</si>
  <si>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</si>
  <si>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</si>
  <si>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</si>
  <si>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</si>
  <si>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</si>
  <si>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</si>
  <si>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</si>
  <si>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</si>
  <si>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</si>
  <si>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</si>
  <si>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</si>
  <si>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</si>
  <si>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</si>
  <si>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</si>
  <si>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</si>
  <si>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</si>
  <si>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</si>
  <si>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</si>
  <si>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</si>
  <si>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</si>
  <si>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</si>
  <si>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</si>
  <si>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</si>
  <si>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</si>
  <si>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</si>
  <si>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</si>
  <si>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</si>
  <si>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</si>
  <si>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</si>
  <si>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</si>
  <si>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</si>
  <si>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</si>
  <si>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</si>
  <si>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</si>
  <si>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</si>
  <si>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</si>
  <si>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</si>
  <si>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</si>
  <si>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</si>
  <si>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</si>
  <si>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</si>
  <si>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</si>
  <si>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</si>
  <si>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</si>
  <si>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</si>
  <si>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</si>
  <si>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</si>
  <si>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</si>
  <si>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</si>
  <si>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</si>
  <si>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</si>
  <si>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</si>
  <si>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</si>
  <si>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</si>
  <si>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</si>
  <si>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</si>
  <si>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</si>
  <si>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</si>
  <si>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</si>
  <si>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</si>
  <si>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</si>
  <si>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</si>
  <si>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</si>
  <si>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</si>
  <si>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</si>
  <si>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</si>
  <si>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</si>
  <si>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</si>
  <si>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</si>
  <si>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</si>
  <si>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</si>
  <si>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</si>
  <si>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</si>
  <si>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</si>
  <si>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</si>
  <si>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</si>
  <si>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</si>
  <si>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</si>
  <si>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</si>
  <si>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</si>
  <si>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</si>
  <si>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</si>
  <si>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</si>
  <si>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</si>
  <si>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</si>
  <si>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</si>
  <si>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</si>
  <si>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</si>
  <si>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</si>
  <si>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</si>
  <si>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</si>
  <si>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</si>
  <si>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</si>
  <si>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</si>
  <si>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</si>
  <si>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</si>
  <si>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</si>
  <si>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</si>
  <si>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</si>
  <si>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</si>
  <si>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</si>
  <si>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</si>
  <si>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</si>
  <si>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</si>
  <si>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</si>
  <si>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</si>
  <si>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</si>
  <si>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</si>
  <si>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</si>
  <si>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</si>
  <si>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</si>
  <si>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</si>
  <si>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</si>
  <si>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</si>
  <si>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</si>
  <si>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</si>
  <si>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</si>
  <si>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</si>
  <si>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</si>
  <si>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</si>
  <si>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</si>
  <si>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</si>
  <si>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</si>
  <si>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</si>
  <si>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</si>
  <si>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</si>
  <si>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</si>
  <si>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</si>
  <si>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</si>
  <si>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</si>
  <si>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</si>
  <si>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</si>
  <si>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</si>
  <si>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</si>
  <si>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</si>
  <si>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</si>
  <si>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</si>
  <si>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</si>
  <si>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</si>
  <si>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</si>
  <si>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</si>
  <si>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</si>
  <si>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</si>
  <si>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</si>
  <si>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</si>
  <si>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</si>
  <si>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</si>
  <si>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</si>
  <si>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</si>
  <si>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</si>
  <si>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</si>
  <si>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</si>
  <si>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</si>
  <si>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</si>
  <si>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</si>
  <si>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</si>
  <si>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</si>
  <si>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</si>
  <si>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</si>
  <si>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</si>
  <si>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</si>
  <si>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</si>
  <si>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</si>
  <si>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</si>
  <si>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</si>
  <si>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</si>
  <si>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</si>
  <si>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</si>
  <si>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</si>
  <si>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</si>
  <si>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</si>
  <si>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</si>
  <si>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</si>
  <si>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</si>
  <si>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</si>
  <si>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</si>
  <si>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</si>
  <si>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</si>
  <si>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</si>
  <si>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</si>
  <si>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</si>
  <si>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</si>
  <si>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</si>
  <si>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</si>
  <si>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</si>
  <si>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</si>
  <si>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</si>
  <si>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</si>
  <si>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</si>
  <si>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</si>
  <si>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</si>
  <si>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</si>
  <si>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</si>
  <si>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</si>
  <si>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</si>
  <si>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</si>
  <si>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</si>
  <si>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</si>
  <si>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</si>
  <si>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</si>
  <si>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</si>
  <si>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</si>
  <si>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</si>
  <si>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</si>
  <si>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</si>
  <si>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</si>
  <si>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</si>
  <si>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</si>
  <si>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</si>
  <si>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</si>
  <si>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</si>
  <si>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</si>
  <si>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</si>
  <si>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</si>
  <si>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</si>
  <si>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</si>
  <si>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</si>
  <si>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</si>
  <si>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</si>
  <si>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</si>
  <si>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</si>
  <si>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</si>
  <si>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</si>
  <si>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</si>
  <si>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</si>
  <si>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</si>
  <si>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</si>
  <si>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</si>
  <si>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</si>
  <si>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</si>
  <si>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</si>
  <si>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</si>
  <si>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</si>
  <si>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</si>
  <si>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</si>
  <si>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20-12-2017</t>
  </si>
  <si>
    <t>Cut-off Date: 30-11-2017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</si>
</sst>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1803</v>
      </c>
      <c r="G9" s="26"/>
      <c r="H9" s="26"/>
      <c r="I9" s="26"/>
      <c r="J9" s="27"/>
      <c r="K9" s="16"/>
      <c r="L9" s="16"/>
      <c r="M9" s="16"/>
      <c r="N9" s="16"/>
      <c r="O9" s="16"/>
      <c r="P9" s="16"/>
      <c r="Q9" s="16"/>
      <c r="R9" s="16"/>
    </row>
    <row r="10" spans="1:18" ht="21" x14ac:dyDescent="0.25">
      <c r="B10" s="25"/>
      <c r="C10" s="26"/>
      <c r="D10" s="26"/>
      <c r="E10" s="26"/>
      <c r="F10" s="124" t="s">
        <v>1804</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43069</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11508.74111436</v>
      </c>
      <c r="D38" s="125"/>
      <c r="F38" s="67"/>
      <c r="H38" s="65"/>
      <c r="L38" s="65"/>
      <c r="M38" s="65"/>
    </row>
    <row r="39" spans="1:13" x14ac:dyDescent="0.25">
      <c r="A39" s="102" t="s">
        <v>445</v>
      </c>
      <c r="B39" s="67" t="s">
        <v>129</v>
      </c>
      <c r="C39" s="125">
        <v>9500</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0.21144643305263</v>
      </c>
      <c r="E45" s="134"/>
      <c r="F45" s="106">
        <v>0.14099999999999999</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11508.74111436</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11508.74111436</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18.380695830000001</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2.7761040000000001</v>
      </c>
      <c r="D70" s="125" t="s">
        <v>181</v>
      </c>
      <c r="E70" s="9"/>
      <c r="F70" s="137">
        <f t="shared" ref="F70:F76" si="1">IF($C$77=0,"",IF(C70="[for completion]","",C70/$C$77))</f>
        <v>2.4121699962368864E-4</v>
      </c>
      <c r="G70" s="135" t="str">
        <f t="shared" ref="G70:G76" si="2">IF($D$77=0,"",IF(D70="[Mark as ND1 if not relevant]","",D70/$D$77))</f>
        <v/>
      </c>
      <c r="H70" s="65"/>
      <c r="L70" s="65"/>
      <c r="M70" s="65"/>
    </row>
    <row r="71" spans="1:13" x14ac:dyDescent="0.25">
      <c r="A71" s="102" t="s">
        <v>471</v>
      </c>
      <c r="B71" s="9" t="s">
        <v>5</v>
      </c>
      <c r="C71" s="125">
        <v>8.4188849999999995</v>
      </c>
      <c r="D71" s="125" t="s">
        <v>181</v>
      </c>
      <c r="E71" s="9"/>
      <c r="F71" s="137">
        <f t="shared" si="1"/>
        <v>7.3152093000726113E-4</v>
      </c>
      <c r="G71" s="135" t="str">
        <f t="shared" si="2"/>
        <v/>
      </c>
      <c r="H71" s="65"/>
      <c r="L71" s="65"/>
      <c r="M71" s="65"/>
    </row>
    <row r="72" spans="1:13" x14ac:dyDescent="0.25">
      <c r="A72" s="102" t="s">
        <v>472</v>
      </c>
      <c r="B72" s="9" t="s">
        <v>6</v>
      </c>
      <c r="C72" s="125">
        <v>6.7140019999999998</v>
      </c>
      <c r="D72" s="125" t="s">
        <v>181</v>
      </c>
      <c r="E72" s="9"/>
      <c r="F72" s="137">
        <f t="shared" si="1"/>
        <v>5.8338283360689826E-4</v>
      </c>
      <c r="G72" s="135" t="str">
        <f t="shared" si="2"/>
        <v/>
      </c>
      <c r="H72" s="65"/>
      <c r="L72" s="65"/>
      <c r="M72" s="65"/>
    </row>
    <row r="73" spans="1:13" x14ac:dyDescent="0.25">
      <c r="A73" s="102" t="s">
        <v>473</v>
      </c>
      <c r="B73" s="9" t="s">
        <v>7</v>
      </c>
      <c r="C73" s="125">
        <v>12.235236</v>
      </c>
      <c r="D73" s="125" t="s">
        <v>181</v>
      </c>
      <c r="E73" s="9"/>
      <c r="F73" s="137">
        <f t="shared" si="1"/>
        <v>1.0631254872323736E-3</v>
      </c>
      <c r="G73" s="135" t="str">
        <f t="shared" si="2"/>
        <v/>
      </c>
      <c r="H73" s="65"/>
      <c r="L73" s="65"/>
      <c r="M73" s="65"/>
    </row>
    <row r="74" spans="1:13" x14ac:dyDescent="0.25">
      <c r="A74" s="102" t="s">
        <v>474</v>
      </c>
      <c r="B74" s="9" t="s">
        <v>8</v>
      </c>
      <c r="C74" s="125">
        <v>20.512938999999999</v>
      </c>
      <c r="D74" s="125" t="s">
        <v>181</v>
      </c>
      <c r="E74" s="9"/>
      <c r="F74" s="137">
        <f t="shared" si="1"/>
        <v>1.782379045973691E-3</v>
      </c>
      <c r="G74" s="135" t="str">
        <f t="shared" si="2"/>
        <v/>
      </c>
      <c r="H74" s="65"/>
      <c r="L74" s="65"/>
      <c r="M74" s="65"/>
    </row>
    <row r="75" spans="1:13" x14ac:dyDescent="0.25">
      <c r="A75" s="102" t="s">
        <v>475</v>
      </c>
      <c r="B75" s="9" t="s">
        <v>9</v>
      </c>
      <c r="C75" s="125">
        <v>220.79349999999999</v>
      </c>
      <c r="D75" s="125" t="s">
        <v>181</v>
      </c>
      <c r="E75" s="9"/>
      <c r="F75" s="137">
        <f t="shared" si="1"/>
        <v>1.9184852442996694E-2</v>
      </c>
      <c r="G75" s="135" t="str">
        <f t="shared" si="2"/>
        <v/>
      </c>
      <c r="H75" s="65"/>
      <c r="L75" s="65"/>
      <c r="M75" s="65"/>
    </row>
    <row r="76" spans="1:13" x14ac:dyDescent="0.25">
      <c r="A76" s="102" t="s">
        <v>476</v>
      </c>
      <c r="B76" s="9" t="s">
        <v>10</v>
      </c>
      <c r="C76" s="125">
        <v>11237.290444</v>
      </c>
      <c r="D76" s="125" t="s">
        <v>181</v>
      </c>
      <c r="E76" s="9"/>
      <c r="F76" s="137">
        <f t="shared" si="1"/>
        <v>0.97641352226055933</v>
      </c>
      <c r="G76" s="135" t="str">
        <f t="shared" si="2"/>
        <v/>
      </c>
      <c r="H76" s="65"/>
      <c r="L76" s="65"/>
      <c r="M76" s="65"/>
    </row>
    <row r="77" spans="1:13" x14ac:dyDescent="0.25">
      <c r="A77" s="102" t="s">
        <v>477</v>
      </c>
      <c r="B77" s="10" t="s">
        <v>1</v>
      </c>
      <c r="C77" s="68">
        <f>SUM(C70:C76)</f>
        <v>11508.741110000001</v>
      </c>
      <c r="D77" s="68">
        <f>SUM(D70:D76)</f>
        <v>0</v>
      </c>
      <c r="E77" s="67"/>
      <c r="F77" s="137">
        <f>SUM(F70:F76)</f>
        <v>0.99999999999999989</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1.0346420000000001</v>
      </c>
      <c r="D79" s="126" t="s">
        <v>181</v>
      </c>
      <c r="E79" s="67"/>
      <c r="F79" s="135">
        <f>IF($C$77=0,"",IF(C79="[for completion]","",C79/$C$77))</f>
        <v>8.990053648013636E-5</v>
      </c>
      <c r="G79" s="125"/>
      <c r="H79" s="65"/>
      <c r="L79" s="65"/>
      <c r="M79" s="65"/>
    </row>
    <row r="80" spans="1:13" hidden="1" outlineLevel="1" x14ac:dyDescent="0.25">
      <c r="A80" s="102" t="s">
        <v>480</v>
      </c>
      <c r="B80" s="82" t="s">
        <v>39</v>
      </c>
      <c r="C80" s="161">
        <v>1.7414609999999999</v>
      </c>
      <c r="D80" s="126" t="s">
        <v>181</v>
      </c>
      <c r="E80" s="67"/>
      <c r="F80" s="135">
        <f>IF($C$77=0,"",IF(C80="[for completion]","",C80/$C$77))</f>
        <v>1.5131637625307568E-4</v>
      </c>
      <c r="G80" s="125"/>
      <c r="H80" s="65"/>
      <c r="L80" s="65"/>
      <c r="M80" s="65"/>
    </row>
    <row r="81" spans="1:13" hidden="1" outlineLevel="1" x14ac:dyDescent="0.25">
      <c r="A81" s="102" t="s">
        <v>481</v>
      </c>
      <c r="B81" s="82" t="s">
        <v>41</v>
      </c>
      <c r="C81" s="161">
        <v>4.0663369999999999</v>
      </c>
      <c r="D81" s="126" t="s">
        <v>181</v>
      </c>
      <c r="E81" s="67"/>
      <c r="F81" s="135">
        <f>IF($C$77=0,"",IF(C81="[for completion]","",C81/$C$77))</f>
        <v>3.5332595990596573E-4</v>
      </c>
      <c r="G81" s="125"/>
      <c r="H81" s="65"/>
      <c r="L81" s="65"/>
      <c r="M81" s="65"/>
    </row>
    <row r="82" spans="1:13" hidden="1" outlineLevel="1" x14ac:dyDescent="0.25">
      <c r="A82" s="102" t="s">
        <v>482</v>
      </c>
      <c r="B82" s="82" t="s">
        <v>42</v>
      </c>
      <c r="C82" s="161">
        <v>4.3525479999999996</v>
      </c>
      <c r="D82" s="126" t="s">
        <v>181</v>
      </c>
      <c r="E82" s="67"/>
      <c r="F82" s="135">
        <f>IF($C$77=0,"",IF(C82="[for completion]","",C82/$C$77))</f>
        <v>3.781949701012954E-4</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7.5481999999999996</v>
      </c>
      <c r="D89" s="126"/>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c r="D93" s="125" t="s">
        <v>181</v>
      </c>
      <c r="E93" s="9"/>
      <c r="F93" s="135">
        <f t="shared" ref="F93:F99" si="3">IF($C$100=0,"",IF(C93="[for completion]","",C93/$C$100))</f>
        <v>0</v>
      </c>
      <c r="G93" s="135" t="str">
        <f t="shared" ref="G93:G99" si="4">IF($D$100=0,"",IF(D93="[for completion]","",D93/$D$100))</f>
        <v/>
      </c>
      <c r="H93" s="65"/>
      <c r="L93" s="65"/>
      <c r="M93" s="65"/>
    </row>
    <row r="94" spans="1:13" x14ac:dyDescent="0.25">
      <c r="A94" s="102" t="s">
        <v>491</v>
      </c>
      <c r="B94" s="9" t="s">
        <v>5</v>
      </c>
      <c r="C94" s="125"/>
      <c r="D94" s="125" t="s">
        <v>181</v>
      </c>
      <c r="E94" s="9"/>
      <c r="F94" s="135">
        <f t="shared" si="3"/>
        <v>0</v>
      </c>
      <c r="G94" s="135" t="str">
        <f t="shared" si="4"/>
        <v/>
      </c>
      <c r="H94" s="65"/>
      <c r="L94" s="65"/>
      <c r="M94" s="65"/>
    </row>
    <row r="95" spans="1:13" x14ac:dyDescent="0.25">
      <c r="A95" s="102" t="s">
        <v>492</v>
      </c>
      <c r="B95" s="9" t="s">
        <v>6</v>
      </c>
      <c r="C95" s="125"/>
      <c r="D95" s="125" t="s">
        <v>181</v>
      </c>
      <c r="E95" s="9"/>
      <c r="F95" s="135">
        <f t="shared" si="3"/>
        <v>0</v>
      </c>
      <c r="G95" s="135" t="str">
        <f t="shared" si="4"/>
        <v/>
      </c>
      <c r="H95" s="65"/>
      <c r="L95" s="65"/>
      <c r="M95" s="65"/>
    </row>
    <row r="96" spans="1:13" x14ac:dyDescent="0.25">
      <c r="A96" s="102" t="s">
        <v>493</v>
      </c>
      <c r="B96" s="9" t="s">
        <v>7</v>
      </c>
      <c r="C96" s="125"/>
      <c r="D96" s="125" t="s">
        <v>181</v>
      </c>
      <c r="E96" s="9"/>
      <c r="F96" s="135">
        <f t="shared" si="3"/>
        <v>0</v>
      </c>
      <c r="G96" s="135" t="str">
        <f t="shared" si="4"/>
        <v/>
      </c>
      <c r="H96" s="65"/>
      <c r="L96" s="65"/>
      <c r="M96" s="65"/>
    </row>
    <row r="97" spans="1:14" x14ac:dyDescent="0.25">
      <c r="A97" s="102" t="s">
        <v>494</v>
      </c>
      <c r="B97" s="9" t="s">
        <v>8</v>
      </c>
      <c r="C97" s="125"/>
      <c r="D97" s="125" t="s">
        <v>181</v>
      </c>
      <c r="E97" s="9"/>
      <c r="F97" s="135">
        <f t="shared" si="3"/>
        <v>0</v>
      </c>
      <c r="G97" s="135" t="str">
        <f t="shared" si="4"/>
        <v/>
      </c>
      <c r="H97" s="65"/>
      <c r="L97" s="65"/>
      <c r="M97" s="65"/>
    </row>
    <row r="98" spans="1:14" x14ac:dyDescent="0.25">
      <c r="A98" s="102" t="s">
        <v>495</v>
      </c>
      <c r="B98" s="9" t="s">
        <v>9</v>
      </c>
      <c r="C98" s="125">
        <v>9500</v>
      </c>
      <c r="D98" s="125" t="s">
        <v>181</v>
      </c>
      <c r="E98" s="9"/>
      <c r="F98" s="135">
        <f t="shared" si="3"/>
        <v>1</v>
      </c>
      <c r="G98" s="135" t="str">
        <f t="shared" si="4"/>
        <v/>
      </c>
      <c r="H98" s="65"/>
      <c r="L98" s="65"/>
      <c r="M98" s="65"/>
    </row>
    <row r="99" spans="1:14" x14ac:dyDescent="0.25">
      <c r="A99" s="102" t="s">
        <v>496</v>
      </c>
      <c r="B99" s="9" t="s">
        <v>10</v>
      </c>
      <c r="C99" s="125"/>
      <c r="D99" s="125" t="s">
        <v>181</v>
      </c>
      <c r="E99" s="9"/>
      <c r="F99" s="135">
        <f t="shared" si="3"/>
        <v>0</v>
      </c>
      <c r="G99" s="135" t="str">
        <f t="shared" si="4"/>
        <v/>
      </c>
      <c r="H99" s="65"/>
      <c r="L99" s="65"/>
      <c r="M99" s="65"/>
    </row>
    <row r="100" spans="1:14" x14ac:dyDescent="0.25">
      <c r="A100" s="102" t="s">
        <v>497</v>
      </c>
      <c r="B100" s="10" t="s">
        <v>1</v>
      </c>
      <c r="C100" s="68">
        <f>SUM(C93:C99)</f>
        <v>9500</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c r="D102" s="125" t="s">
        <v>181</v>
      </c>
      <c r="E102" s="67"/>
      <c r="F102" s="135">
        <f>IF($C$100=0,"",IF(C102="[for completion]","",C102/$C$100))</f>
        <v>0</v>
      </c>
      <c r="G102" s="59" t="str">
        <f>IFERROR(IF($D$100=0,"",IF(D102="[for completion]","",D102/$D$100)),"ND2")</f>
        <v/>
      </c>
      <c r="H102" s="65"/>
      <c r="L102" s="65"/>
      <c r="M102" s="65"/>
    </row>
    <row r="103" spans="1:14" hidden="1" outlineLevel="1" x14ac:dyDescent="0.25">
      <c r="A103" s="102" t="s">
        <v>500</v>
      </c>
      <c r="B103" s="82" t="s">
        <v>39</v>
      </c>
      <c r="C103" s="68"/>
      <c r="D103" s="125" t="s">
        <v>181</v>
      </c>
      <c r="E103" s="67"/>
      <c r="F103" s="135">
        <f>IF($C$100=0,"",IF(C103="[for completion]","",C103/$C$100))</f>
        <v>0</v>
      </c>
      <c r="G103" s="59" t="str">
        <f>IFERROR(IF($D$100=0,"",IF(D103="[for completion]","",D103/$D$100)),"ND2")</f>
        <v/>
      </c>
      <c r="H103" s="65"/>
      <c r="L103" s="65"/>
      <c r="M103" s="65"/>
    </row>
    <row r="104" spans="1:14" hidden="1" outlineLevel="1" x14ac:dyDescent="0.25">
      <c r="A104" s="102" t="s">
        <v>501</v>
      </c>
      <c r="B104" s="82" t="s">
        <v>41</v>
      </c>
      <c r="C104" s="68"/>
      <c r="D104" s="125" t="s">
        <v>181</v>
      </c>
      <c r="E104" s="67"/>
      <c r="F104" s="135">
        <f>IF($C$100=0,"",IF(C104="[for completion]","",C104/$C$100))</f>
        <v>0</v>
      </c>
      <c r="G104" s="59" t="str">
        <f>IFERROR(IF($D$100=0,"",IF(D104="[for completion]","",D104/$D$100)),"ND2")</f>
        <v/>
      </c>
      <c r="H104" s="65"/>
      <c r="L104" s="65"/>
      <c r="M104" s="65"/>
    </row>
    <row r="105" spans="1:14" hidden="1" outlineLevel="1" x14ac:dyDescent="0.25">
      <c r="A105" s="102" t="s">
        <v>502</v>
      </c>
      <c r="B105" s="82" t="s">
        <v>42</v>
      </c>
      <c r="C105" s="68"/>
      <c r="D105" s="125" t="s">
        <v>181</v>
      </c>
      <c r="E105" s="67"/>
      <c r="F105" s="135">
        <f>IF($C$100=0,"",IF(C105="[for completion]","",C105/$C$100))</f>
        <v>0</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11508.741099999999</v>
      </c>
      <c r="D112" s="125">
        <v>11508.741099999999</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11508.741099999999</v>
      </c>
      <c r="D127" s="125">
        <f>SUM(D112:D126)</f>
        <v>11508.741099999999</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9500</v>
      </c>
      <c r="D138" s="125">
        <v>9500</v>
      </c>
      <c r="E138" s="59"/>
      <c r="F138" s="135">
        <f t="shared" ref="F138:F152" si="9">IF($C$153=0,"",IF(C138="[for completion]","",C138/$C$153))</f>
        <v>1</v>
      </c>
      <c r="G138" s="135">
        <f t="shared" ref="G138:G152" si="10">IF($D$153=0,"",IF(D138="[for completion]","",D138/$D$153))</f>
        <v>1</v>
      </c>
      <c r="H138" s="65"/>
      <c r="I138" s="66"/>
      <c r="J138" s="66"/>
      <c r="K138" s="66"/>
      <c r="L138" s="65"/>
      <c r="M138" s="65"/>
      <c r="N138" s="65"/>
    </row>
    <row r="139" spans="1:14" s="2" customFormat="1" x14ac:dyDescent="0.25">
      <c r="A139" s="102" t="s">
        <v>534</v>
      </c>
      <c r="B139" s="67" t="s">
        <v>1667</v>
      </c>
      <c r="C139" s="125"/>
      <c r="D139" s="125"/>
      <c r="E139" s="59"/>
      <c r="F139" s="135">
        <f t="shared" si="9"/>
        <v>0</v>
      </c>
      <c r="G139" s="135">
        <f t="shared" si="10"/>
        <v>0</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c r="D141" s="125"/>
      <c r="E141" s="59"/>
      <c r="F141" s="135">
        <f t="shared" si="9"/>
        <v>0</v>
      </c>
      <c r="G141" s="135">
        <f t="shared" si="10"/>
        <v>0</v>
      </c>
      <c r="H141" s="65"/>
      <c r="I141" s="66"/>
      <c r="J141" s="66"/>
      <c r="K141" s="66"/>
      <c r="L141" s="65"/>
      <c r="M141" s="65"/>
      <c r="N141" s="65"/>
    </row>
    <row r="142" spans="1:14" s="2" customFormat="1" x14ac:dyDescent="0.25">
      <c r="A142" s="102" t="s">
        <v>537</v>
      </c>
      <c r="B142" s="67" t="s">
        <v>1669</v>
      </c>
      <c r="C142" s="125"/>
      <c r="D142" s="125"/>
      <c r="E142" s="59"/>
      <c r="F142" s="135">
        <f t="shared" si="9"/>
        <v>0</v>
      </c>
      <c r="G142" s="135">
        <f t="shared" si="10"/>
        <v>0</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9500</v>
      </c>
      <c r="D153" s="125">
        <f>SUM(D138:D152)</f>
        <v>9500</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4925</v>
      </c>
      <c r="D164" s="66">
        <v>4925</v>
      </c>
      <c r="E164" s="11"/>
      <c r="F164" s="11">
        <f>IF($C$167=0,"",IF(C164="[for completion]","",C164/$C$167))</f>
        <v>0.51842105263157889</v>
      </c>
      <c r="G164" s="11">
        <f>IF($D$164=0,"",IF(D164="[for completion]","",D164/$D$167))</f>
        <v>0.51842105263157889</v>
      </c>
      <c r="H164" s="65"/>
      <c r="L164" s="65"/>
      <c r="M164" s="65"/>
    </row>
    <row r="165" spans="1:13" x14ac:dyDescent="0.25">
      <c r="A165" s="102" t="s">
        <v>559</v>
      </c>
      <c r="B165" s="65" t="s">
        <v>16</v>
      </c>
      <c r="C165" s="125">
        <v>4575</v>
      </c>
      <c r="D165" s="66">
        <v>4575</v>
      </c>
      <c r="E165" s="11"/>
      <c r="F165" s="11">
        <f>IF($C$167=0,"",IF(C165="[for completion]","",C165/$C$167))</f>
        <v>0.48157894736842105</v>
      </c>
      <c r="G165" s="11">
        <f>IF($D$164=0,"",IF(D165="[for completion]","",D165/$D$167))</f>
        <v>0.48157894736842105</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9500</v>
      </c>
      <c r="D167" s="133">
        <f>SUM(D164:D166)</f>
        <v>9500</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c r="D174" s="55"/>
      <c r="E174" s="4"/>
      <c r="F174" s="135" t="str">
        <f>IF($C$179=0,"",IF(C174="[for completion]","",C174/$C$179))</f>
        <v/>
      </c>
      <c r="G174" s="59"/>
      <c r="H174" s="65"/>
      <c r="I174" s="102"/>
      <c r="J174" s="102"/>
      <c r="K174" s="102"/>
      <c r="L174" s="65"/>
      <c r="M174" s="65"/>
    </row>
    <row r="175" spans="1:13" ht="30" x14ac:dyDescent="0.25">
      <c r="A175" s="102" t="s">
        <v>568</v>
      </c>
      <c r="B175" s="98" t="s">
        <v>1504</v>
      </c>
      <c r="C175" s="125"/>
      <c r="E175" s="61"/>
      <c r="F175" s="135" t="str">
        <f>IF($C$179=0,"",IF(C175="[for completion]","",C175/$C$179))</f>
        <v/>
      </c>
      <c r="G175" s="59"/>
      <c r="H175" s="65"/>
      <c r="L175" s="65"/>
      <c r="M175" s="65"/>
    </row>
    <row r="176" spans="1:13" x14ac:dyDescent="0.25">
      <c r="A176" s="102" t="s">
        <v>569</v>
      </c>
      <c r="B176" s="67" t="s">
        <v>189</v>
      </c>
      <c r="C176" s="125"/>
      <c r="E176" s="61"/>
      <c r="F176" s="135" t="str">
        <f>IF($C$179=0,"",IF(C176="[for completion]","",C176/$C$179))</f>
        <v/>
      </c>
      <c r="G176" s="59"/>
      <c r="H176" s="65"/>
      <c r="L176" s="65"/>
      <c r="M176" s="65"/>
    </row>
    <row r="177" spans="1:13" x14ac:dyDescent="0.25">
      <c r="A177" s="102" t="s">
        <v>570</v>
      </c>
      <c r="B177" s="67" t="s">
        <v>128</v>
      </c>
      <c r="C177" s="125"/>
      <c r="E177" s="61"/>
      <c r="F177" s="135" t="str">
        <f>IF($C$179=0,"",IF(C177="[for completion]","",C177/$C$179))</f>
        <v/>
      </c>
      <c r="G177" s="59"/>
      <c r="H177" s="65"/>
      <c r="L177" s="65"/>
      <c r="M177" s="65"/>
    </row>
    <row r="178" spans="1:13" x14ac:dyDescent="0.25">
      <c r="A178" s="102" t="s">
        <v>571</v>
      </c>
      <c r="B178" s="67" t="s">
        <v>2</v>
      </c>
      <c r="C178" s="125"/>
      <c r="E178" s="61"/>
      <c r="F178" s="135" t="str">
        <f>IF($C$179=0,"",IF(C178="[for completion]","",C178/$C$179))</f>
        <v/>
      </c>
      <c r="G178" s="59"/>
      <c r="H178" s="65"/>
      <c r="L178" s="65"/>
      <c r="M178" s="65"/>
    </row>
    <row r="179" spans="1:13" x14ac:dyDescent="0.25">
      <c r="A179" s="102" t="s">
        <v>572</v>
      </c>
      <c r="B179" s="10" t="s">
        <v>1</v>
      </c>
      <c r="C179" s="125">
        <f>SUM(C174:C178)</f>
        <v>0</v>
      </c>
      <c r="E179" s="61"/>
      <c r="F179" s="137">
        <f>SUM(F174:F178)</f>
        <v>0</v>
      </c>
      <c r="G179" s="59"/>
      <c r="H179" s="65"/>
      <c r="L179" s="65"/>
      <c r="M179" s="65"/>
    </row>
    <row r="180" spans="1:13" hidden="1" outlineLevel="1" x14ac:dyDescent="0.25">
      <c r="A180" s="102" t="s">
        <v>573</v>
      </c>
      <c r="B180" s="85" t="s">
        <v>190</v>
      </c>
      <c r="C180" s="126"/>
      <c r="E180" s="61"/>
      <c r="F180" s="59" t="str">
        <f t="shared" ref="F180:F187" si="13">IF($C$179=0,"",IF(C180="[for completion]","",C180/$C$179))</f>
        <v/>
      </c>
      <c r="G180" s="59"/>
      <c r="H180" s="65"/>
      <c r="L180" s="65"/>
      <c r="M180" s="65"/>
    </row>
    <row r="181" spans="1:13" s="85" customFormat="1" ht="30" hidden="1" outlineLevel="1" x14ac:dyDescent="0.25">
      <c r="A181" s="102" t="s">
        <v>574</v>
      </c>
      <c r="B181" s="85" t="s">
        <v>210</v>
      </c>
      <c r="C181" s="126"/>
      <c r="F181" s="59" t="str">
        <f t="shared" si="13"/>
        <v/>
      </c>
    </row>
    <row r="182" spans="1:13" ht="30" hidden="1" outlineLevel="1" x14ac:dyDescent="0.25">
      <c r="A182" s="102" t="s">
        <v>575</v>
      </c>
      <c r="B182" s="85" t="s">
        <v>211</v>
      </c>
      <c r="C182" s="126"/>
      <c r="E182" s="61"/>
      <c r="F182" s="59" t="str">
        <f t="shared" si="13"/>
        <v/>
      </c>
      <c r="G182" s="59"/>
      <c r="H182" s="65"/>
      <c r="L182" s="65"/>
      <c r="M182" s="65"/>
    </row>
    <row r="183" spans="1:13" hidden="1" outlineLevel="1" x14ac:dyDescent="0.25">
      <c r="A183" s="102" t="s">
        <v>576</v>
      </c>
      <c r="B183" s="85" t="s">
        <v>191</v>
      </c>
      <c r="C183" s="126"/>
      <c r="E183" s="61"/>
      <c r="F183" s="59" t="str">
        <f t="shared" si="13"/>
        <v/>
      </c>
      <c r="G183" s="59"/>
      <c r="H183" s="65"/>
      <c r="L183" s="65"/>
      <c r="M183" s="65"/>
    </row>
    <row r="184" spans="1:13" s="85" customFormat="1" hidden="1" outlineLevel="1" x14ac:dyDescent="0.25">
      <c r="A184" s="102" t="s">
        <v>577</v>
      </c>
      <c r="B184" s="85" t="s">
        <v>212</v>
      </c>
      <c r="C184" s="126"/>
      <c r="F184" s="59" t="str">
        <f t="shared" si="13"/>
        <v/>
      </c>
    </row>
    <row r="185" spans="1:13" hidden="1" outlineLevel="1" x14ac:dyDescent="0.25">
      <c r="A185" s="102" t="s">
        <v>578</v>
      </c>
      <c r="B185" s="85" t="s">
        <v>213</v>
      </c>
      <c r="C185" s="126"/>
      <c r="E185" s="61"/>
      <c r="F185" s="59" t="str">
        <f t="shared" si="13"/>
        <v/>
      </c>
      <c r="G185" s="59"/>
      <c r="H185" s="65"/>
      <c r="L185" s="65"/>
      <c r="M185" s="65"/>
    </row>
    <row r="186" spans="1:13" hidden="1" outlineLevel="1" x14ac:dyDescent="0.25">
      <c r="A186" s="102" t="s">
        <v>579</v>
      </c>
      <c r="B186" s="85" t="s">
        <v>184</v>
      </c>
      <c r="C186" s="126"/>
      <c r="E186" s="61"/>
      <c r="F186" s="59" t="str">
        <f t="shared" si="13"/>
        <v/>
      </c>
      <c r="G186" s="59"/>
      <c r="H186" s="65"/>
      <c r="L186" s="65"/>
      <c r="M186" s="65"/>
    </row>
    <row r="187" spans="1:13" hidden="1" outlineLevel="1" x14ac:dyDescent="0.25">
      <c r="A187" s="102" t="s">
        <v>580</v>
      </c>
      <c r="B187" s="85" t="s">
        <v>185</v>
      </c>
      <c r="C187" s="126"/>
      <c r="E187" s="61"/>
      <c r="F187" s="59" t="str">
        <f t="shared" si="13"/>
        <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c r="E193" s="68"/>
      <c r="F193" s="135" t="str">
        <f t="shared" ref="F193:F207" si="14">IF($C$208=0,"",IF(C193="[for completion]","",C193/$C$208))</f>
        <v/>
      </c>
      <c r="G193" s="59"/>
      <c r="H193" s="65"/>
      <c r="L193" s="65"/>
      <c r="M193" s="65"/>
    </row>
    <row r="194" spans="1:13" x14ac:dyDescent="0.25">
      <c r="A194" s="102" t="s">
        <v>586</v>
      </c>
      <c r="B194" s="67" t="s">
        <v>86</v>
      </c>
      <c r="C194" s="125"/>
      <c r="E194" s="61"/>
      <c r="F194" s="135" t="str">
        <f t="shared" si="14"/>
        <v/>
      </c>
      <c r="G194" s="61"/>
      <c r="H194" s="65"/>
      <c r="L194" s="65"/>
      <c r="M194" s="65"/>
    </row>
    <row r="195" spans="1:13" x14ac:dyDescent="0.25">
      <c r="A195" s="102" t="s">
        <v>587</v>
      </c>
      <c r="B195" s="67" t="s">
        <v>122</v>
      </c>
      <c r="C195" s="125"/>
      <c r="E195" s="61"/>
      <c r="F195" s="135" t="str">
        <f t="shared" si="14"/>
        <v/>
      </c>
      <c r="G195" s="61"/>
      <c r="H195" s="65"/>
      <c r="L195" s="65"/>
      <c r="M195" s="65"/>
    </row>
    <row r="196" spans="1:13" x14ac:dyDescent="0.25">
      <c r="A196" s="102" t="s">
        <v>588</v>
      </c>
      <c r="B196" s="67" t="s">
        <v>111</v>
      </c>
      <c r="C196" s="125"/>
      <c r="E196" s="61"/>
      <c r="F196" s="135" t="str">
        <f t="shared" si="14"/>
        <v/>
      </c>
      <c r="G196" s="61"/>
      <c r="H196" s="65"/>
      <c r="L196" s="65"/>
      <c r="M196" s="65"/>
    </row>
    <row r="197" spans="1:13" x14ac:dyDescent="0.25">
      <c r="A197" s="102" t="s">
        <v>589</v>
      </c>
      <c r="B197" s="67" t="s">
        <v>115</v>
      </c>
      <c r="C197" s="125"/>
      <c r="E197" s="61"/>
      <c r="F197" s="135" t="str">
        <f t="shared" si="14"/>
        <v/>
      </c>
      <c r="G197" s="61"/>
      <c r="H197" s="65"/>
      <c r="L197" s="65"/>
      <c r="M197" s="65"/>
    </row>
    <row r="198" spans="1:13" x14ac:dyDescent="0.25">
      <c r="A198" s="102" t="s">
        <v>590</v>
      </c>
      <c r="B198" s="67" t="s">
        <v>116</v>
      </c>
      <c r="C198" s="125"/>
      <c r="E198" s="61"/>
      <c r="F198" s="135" t="str">
        <f t="shared" si="14"/>
        <v/>
      </c>
      <c r="G198" s="61"/>
      <c r="H198" s="65"/>
      <c r="L198" s="65"/>
      <c r="M198" s="65"/>
    </row>
    <row r="199" spans="1:13" x14ac:dyDescent="0.25">
      <c r="A199" s="102" t="s">
        <v>591</v>
      </c>
      <c r="B199" s="67" t="s">
        <v>135</v>
      </c>
      <c r="C199" s="125"/>
      <c r="E199" s="61"/>
      <c r="F199" s="135" t="str">
        <f t="shared" si="14"/>
        <v/>
      </c>
      <c r="G199" s="61"/>
      <c r="H199" s="65"/>
      <c r="L199" s="65"/>
      <c r="M199" s="65"/>
    </row>
    <row r="200" spans="1:13" x14ac:dyDescent="0.25">
      <c r="A200" s="102" t="s">
        <v>592</v>
      </c>
      <c r="B200" s="67" t="s">
        <v>117</v>
      </c>
      <c r="C200" s="125"/>
      <c r="E200" s="61"/>
      <c r="F200" s="135" t="str">
        <f t="shared" si="14"/>
        <v/>
      </c>
      <c r="G200" s="61"/>
      <c r="H200" s="65"/>
      <c r="L200" s="65"/>
      <c r="M200" s="65"/>
    </row>
    <row r="201" spans="1:13" x14ac:dyDescent="0.25">
      <c r="A201" s="102" t="s">
        <v>593</v>
      </c>
      <c r="B201" s="67" t="s">
        <v>118</v>
      </c>
      <c r="C201" s="125"/>
      <c r="E201" s="61"/>
      <c r="F201" s="135" t="str">
        <f t="shared" si="14"/>
        <v/>
      </c>
      <c r="G201" s="61"/>
      <c r="H201" s="65"/>
      <c r="L201" s="65"/>
      <c r="M201" s="65"/>
    </row>
    <row r="202" spans="1:13" x14ac:dyDescent="0.25">
      <c r="A202" s="102" t="s">
        <v>594</v>
      </c>
      <c r="B202" s="67" t="s">
        <v>119</v>
      </c>
      <c r="C202" s="125"/>
      <c r="E202" s="61"/>
      <c r="F202" s="135" t="str">
        <f t="shared" si="14"/>
        <v/>
      </c>
      <c r="G202" s="61"/>
      <c r="H202" s="65"/>
      <c r="L202" s="65"/>
      <c r="M202" s="65"/>
    </row>
    <row r="203" spans="1:13" x14ac:dyDescent="0.25">
      <c r="A203" s="102" t="s">
        <v>595</v>
      </c>
      <c r="B203" s="67" t="s">
        <v>120</v>
      </c>
      <c r="C203" s="125"/>
      <c r="E203" s="61"/>
      <c r="F203" s="135" t="str">
        <f t="shared" si="14"/>
        <v/>
      </c>
      <c r="G203" s="61"/>
      <c r="H203" s="65"/>
      <c r="L203" s="65"/>
      <c r="M203" s="65"/>
    </row>
    <row r="204" spans="1:13" x14ac:dyDescent="0.25">
      <c r="A204" s="102" t="s">
        <v>596</v>
      </c>
      <c r="B204" s="67" t="s">
        <v>123</v>
      </c>
      <c r="C204" s="125"/>
      <c r="E204" s="61"/>
      <c r="F204" s="135" t="str">
        <f t="shared" si="14"/>
        <v/>
      </c>
      <c r="G204" s="61"/>
      <c r="H204" s="65"/>
      <c r="L204" s="65"/>
      <c r="M204" s="65"/>
    </row>
    <row r="205" spans="1:13" x14ac:dyDescent="0.25">
      <c r="A205" s="102" t="s">
        <v>597</v>
      </c>
      <c r="B205" s="67" t="s">
        <v>121</v>
      </c>
      <c r="C205" s="125"/>
      <c r="E205" s="61"/>
      <c r="F205" s="135" t="str">
        <f t="shared" si="14"/>
        <v/>
      </c>
      <c r="G205" s="61"/>
      <c r="H205" s="65"/>
      <c r="L205" s="65"/>
      <c r="M205" s="65"/>
    </row>
    <row r="206" spans="1:13" x14ac:dyDescent="0.25">
      <c r="A206" s="102" t="s">
        <v>598</v>
      </c>
      <c r="B206" s="67" t="s">
        <v>2</v>
      </c>
      <c r="C206" s="125"/>
      <c r="E206" s="61"/>
      <c r="F206" s="135" t="str">
        <f t="shared" si="14"/>
        <v/>
      </c>
      <c r="G206" s="61"/>
      <c r="H206" s="65"/>
      <c r="L206" s="65"/>
      <c r="M206" s="65"/>
    </row>
    <row r="207" spans="1:13" x14ac:dyDescent="0.25">
      <c r="A207" s="102" t="s">
        <v>599</v>
      </c>
      <c r="B207" s="69" t="s">
        <v>192</v>
      </c>
      <c r="C207" s="125">
        <f>SUM(C194:C196)</f>
        <v>0</v>
      </c>
      <c r="E207" s="61"/>
      <c r="F207" s="135" t="str">
        <f t="shared" si="14"/>
        <v/>
      </c>
      <c r="G207" s="61"/>
      <c r="H207" s="65"/>
      <c r="L207" s="65"/>
      <c r="M207" s="65"/>
    </row>
    <row r="208" spans="1:13" x14ac:dyDescent="0.25">
      <c r="A208" s="102" t="s">
        <v>600</v>
      </c>
      <c r="B208" s="10" t="s">
        <v>1</v>
      </c>
      <c r="C208" s="133">
        <f>SUM(C193:C206)</f>
        <v>0</v>
      </c>
      <c r="D208" s="67"/>
      <c r="E208" s="61"/>
      <c r="F208" s="137">
        <f>SUM(F193:F206)</f>
        <v>0</v>
      </c>
      <c r="G208" s="61"/>
      <c r="H208" s="65"/>
      <c r="L208" s="65"/>
      <c r="M208" s="65"/>
    </row>
    <row r="209" spans="1:13" hidden="1" outlineLevel="1" x14ac:dyDescent="0.25">
      <c r="A209" s="102" t="s">
        <v>601</v>
      </c>
      <c r="B209" s="84" t="s">
        <v>149</v>
      </c>
      <c r="C209" s="126"/>
      <c r="D209" s="126"/>
      <c r="E209" s="61"/>
      <c r="F209" s="59" t="str">
        <f t="shared" ref="F209:F215" si="15">IF($C$208=0,"",IF(C209="[for completion]","",C209/$C$208))</f>
        <v/>
      </c>
      <c r="G209" s="61"/>
      <c r="H209" s="65"/>
      <c r="L209" s="65"/>
      <c r="M209" s="65"/>
    </row>
    <row r="210" spans="1:13" hidden="1" outlineLevel="1" x14ac:dyDescent="0.25">
      <c r="A210" s="102" t="s">
        <v>602</v>
      </c>
      <c r="B210" s="84" t="s">
        <v>149</v>
      </c>
      <c r="C210" s="126"/>
      <c r="D210" s="126"/>
      <c r="E210" s="61"/>
      <c r="F210" s="59" t="str">
        <f t="shared" si="15"/>
        <v/>
      </c>
      <c r="G210" s="61"/>
      <c r="H210" s="65"/>
      <c r="L210" s="65"/>
      <c r="M210" s="65"/>
    </row>
    <row r="211" spans="1:13" hidden="1" outlineLevel="1" x14ac:dyDescent="0.25">
      <c r="A211" s="102" t="s">
        <v>603</v>
      </c>
      <c r="B211" s="84" t="s">
        <v>149</v>
      </c>
      <c r="C211" s="126"/>
      <c r="D211" s="126"/>
      <c r="E211" s="61"/>
      <c r="F211" s="59" t="str">
        <f t="shared" si="15"/>
        <v/>
      </c>
      <c r="G211" s="61"/>
      <c r="H211" s="65"/>
      <c r="L211" s="65"/>
      <c r="M211" s="65"/>
    </row>
    <row r="212" spans="1:13" hidden="1" outlineLevel="1" x14ac:dyDescent="0.25">
      <c r="A212" s="102" t="s">
        <v>604</v>
      </c>
      <c r="B212" s="84" t="s">
        <v>149</v>
      </c>
      <c r="C212" s="126"/>
      <c r="D212" s="126"/>
      <c r="E212" s="61"/>
      <c r="F212" s="59" t="str">
        <f t="shared" si="15"/>
        <v/>
      </c>
      <c r="G212" s="61"/>
      <c r="H212" s="65"/>
      <c r="L212" s="65"/>
      <c r="M212" s="65"/>
    </row>
    <row r="213" spans="1:13" hidden="1" outlineLevel="1" x14ac:dyDescent="0.25">
      <c r="A213" s="102" t="s">
        <v>605</v>
      </c>
      <c r="B213" s="84" t="s">
        <v>149</v>
      </c>
      <c r="C213" s="126"/>
      <c r="D213" s="126"/>
      <c r="E213" s="61"/>
      <c r="F213" s="59" t="str">
        <f t="shared" si="15"/>
        <v/>
      </c>
      <c r="G213" s="61"/>
      <c r="H213" s="65"/>
      <c r="L213" s="65"/>
      <c r="M213" s="65"/>
    </row>
    <row r="214" spans="1:13" hidden="1" outlineLevel="1" x14ac:dyDescent="0.25">
      <c r="A214" s="102" t="s">
        <v>606</v>
      </c>
      <c r="B214" s="84" t="s">
        <v>149</v>
      </c>
      <c r="C214" s="126"/>
      <c r="D214" s="126"/>
      <c r="E214" s="61"/>
      <c r="F214" s="59" t="str">
        <f t="shared" si="15"/>
        <v/>
      </c>
      <c r="G214" s="61"/>
      <c r="H214" s="65"/>
      <c r="L214" s="65"/>
      <c r="M214" s="65"/>
    </row>
    <row r="215" spans="1:13" hidden="1" outlineLevel="1" x14ac:dyDescent="0.25">
      <c r="A215" s="102" t="s">
        <v>607</v>
      </c>
      <c r="B215" s="84" t="s">
        <v>149</v>
      </c>
      <c r="C215" s="126"/>
      <c r="D215" s="126"/>
      <c r="E215" s="61"/>
      <c r="F215" s="59" t="str">
        <f t="shared" si="15"/>
        <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1661</v>
      </c>
      <c r="H339" s="65"/>
    </row>
    <row r="340" spans="1:8" outlineLevel="1" x14ac:dyDescent="0.25">
      <c r="A340" s="102" t="s">
        <v>723</v>
      </c>
      <c r="B340" s="103" t="s">
        <v>1689</v>
      </c>
      <c r="C340" s="66" t="s">
        <v>1661</v>
      </c>
      <c r="H340" s="65"/>
    </row>
    <row r="341" spans="1:8" outlineLevel="1" x14ac:dyDescent="0.25">
      <c r="A341" s="102" t="s">
        <v>724</v>
      </c>
      <c r="B341" s="103" t="s">
        <v>1690</v>
      </c>
      <c r="C341" s="66" t="s">
        <v>1691</v>
      </c>
      <c r="H341" s="65"/>
    </row>
    <row r="342" spans="1:8" outlineLevel="1" x14ac:dyDescent="0.25">
      <c r="A342" s="102" t="s">
        <v>725</v>
      </c>
      <c r="B342" s="103" t="s">
        <v>1692</v>
      </c>
      <c r="C342" s="66" t="s">
        <v>1693</v>
      </c>
      <c r="H342" s="65"/>
    </row>
    <row r="343" spans="1:8" outlineLevel="1" x14ac:dyDescent="0.25">
      <c r="A343" s="102" t="s">
        <v>726</v>
      </c>
      <c r="B343" s="103" t="s">
        <v>1694</v>
      </c>
      <c r="C343" s="66" t="s">
        <v>1695</v>
      </c>
      <c r="H343" s="65"/>
    </row>
    <row r="344" spans="1:8" outlineLevel="1" x14ac:dyDescent="0.25">
      <c r="A344" s="102" t="s">
        <v>727</v>
      </c>
      <c r="B344" s="103" t="s">
        <v>1696</v>
      </c>
      <c r="C344" s="66" t="s">
        <v>1697</v>
      </c>
      <c r="H344" s="65"/>
    </row>
    <row r="345" spans="1:8" outlineLevel="1" x14ac:dyDescent="0.25">
      <c r="A345" s="102" t="s">
        <v>728</v>
      </c>
      <c r="B345" s="103" t="s">
        <v>1694</v>
      </c>
      <c r="C345" s="66" t="s">
        <v>1698</v>
      </c>
      <c r="H345" s="65"/>
    </row>
    <row r="346" spans="1:8" outlineLevel="1" x14ac:dyDescent="0.25">
      <c r="A346" s="102" t="s">
        <v>729</v>
      </c>
      <c r="B346" s="103" t="s">
        <v>1694</v>
      </c>
      <c r="C346" s="66" t="s">
        <v>1699</v>
      </c>
      <c r="H346" s="65"/>
    </row>
    <row r="347" spans="1:8" outlineLevel="1" x14ac:dyDescent="0.25">
      <c r="A347" s="102" t="s">
        <v>730</v>
      </c>
      <c r="B347" s="103" t="s">
        <v>1700</v>
      </c>
      <c r="C347" s="66" t="s">
        <v>1701</v>
      </c>
      <c r="H347" s="65"/>
    </row>
    <row r="348" spans="1:8" outlineLevel="1" x14ac:dyDescent="0.25">
      <c r="A348" s="102" t="s">
        <v>731</v>
      </c>
      <c r="B348" s="103" t="s">
        <v>1702</v>
      </c>
      <c r="C348" s="66" t="s">
        <v>1703</v>
      </c>
      <c r="H348" s="65"/>
    </row>
    <row r="349" spans="1:8" outlineLevel="1" x14ac:dyDescent="0.25">
      <c r="A349" s="102" t="s">
        <v>732</v>
      </c>
      <c r="B349" s="103" t="s">
        <v>1704</v>
      </c>
      <c r="C349" s="66" t="s">
        <v>1705</v>
      </c>
      <c r="H349" s="65"/>
    </row>
    <row r="350" spans="1:8" ht="30" outlineLevel="1" x14ac:dyDescent="0.25">
      <c r="A350" s="102" t="s">
        <v>733</v>
      </c>
      <c r="B350" s="103" t="s">
        <v>1706</v>
      </c>
      <c r="C350" s="66" t="s">
        <v>1707</v>
      </c>
      <c r="H350" s="65"/>
    </row>
    <row r="351" spans="1:8" ht="30" outlineLevel="1" x14ac:dyDescent="0.25">
      <c r="A351" s="102" t="s">
        <v>734</v>
      </c>
      <c r="B351" s="103" t="s">
        <v>1708</v>
      </c>
      <c r="C351" s="66" t="s">
        <v>1707</v>
      </c>
      <c r="H351" s="65"/>
    </row>
    <row r="352" spans="1:8" outlineLevel="1" x14ac:dyDescent="0.25">
      <c r="A352" s="102" t="s">
        <v>735</v>
      </c>
      <c r="B352" s="103" t="s">
        <v>1709</v>
      </c>
      <c r="C352" s="66" t="s">
        <v>1661</v>
      </c>
      <c r="H352" s="65"/>
    </row>
    <row r="353" spans="1:8" outlineLevel="1" x14ac:dyDescent="0.25">
      <c r="A353" s="102" t="s">
        <v>736</v>
      </c>
      <c r="B353" s="103" t="s">
        <v>1710</v>
      </c>
      <c r="C353" s="66" t="s">
        <v>1661</v>
      </c>
      <c r="H353" s="65"/>
    </row>
    <row r="354" spans="1:8" outlineLevel="1" x14ac:dyDescent="0.25">
      <c r="A354" s="102" t="s">
        <v>737</v>
      </c>
      <c r="B354" s="103" t="s">
        <v>188</v>
      </c>
      <c r="H354" s="65"/>
    </row>
    <row r="355" spans="1:8" outlineLevel="1" x14ac:dyDescent="0.25">
      <c r="A355" s="102" t="s">
        <v>738</v>
      </c>
      <c r="B355" s="103" t="s">
        <v>188</v>
      </c>
      <c r="H355" s="65"/>
    </row>
    <row r="356" spans="1:8" outlineLevel="1" x14ac:dyDescent="0.25">
      <c r="A356" s="102" t="s">
        <v>739</v>
      </c>
      <c r="B356" s="103" t="s">
        <v>188</v>
      </c>
      <c r="H356" s="65"/>
    </row>
    <row r="357" spans="1:8" outlineLevel="1" x14ac:dyDescent="0.25">
      <c r="A357" s="102" t="s">
        <v>740</v>
      </c>
      <c r="B357" s="103" t="s">
        <v>188</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11508.74111436</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11508.74111436</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62339</v>
      </c>
      <c r="D28" s="106" t="s">
        <v>181</v>
      </c>
      <c r="E28" s="125"/>
      <c r="F28" s="125">
        <f>IF(C28=0,"",C28)</f>
        <v>62339</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8.6499999999999999E-4</v>
      </c>
      <c r="D36" s="106" t="s">
        <v>181</v>
      </c>
      <c r="E36" s="126"/>
      <c r="F36" s="106">
        <f>IF(C36=0,"",C36)</f>
        <v>8.6499999999999999E-4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1711</v>
      </c>
      <c r="C99" s="134">
        <v>2.3463629999999999E-2</v>
      </c>
      <c r="D99" s="106"/>
      <c r="E99" s="106"/>
      <c r="F99" s="134">
        <f t="shared" ref="F99:F129" si="3">IF(C99=0,"",C99)</f>
        <v>2.3463629999999999E-2</v>
      </c>
      <c r="G99" s="52"/>
    </row>
    <row r="100" spans="1:7" s="51" customFormat="1" x14ac:dyDescent="0.25">
      <c r="A100" s="102" t="s">
        <v>847</v>
      </c>
      <c r="B100" s="67" t="s">
        <v>1712</v>
      </c>
      <c r="C100" s="134">
        <v>2.5771869999999999E-2</v>
      </c>
      <c r="D100" s="106"/>
      <c r="E100" s="106"/>
      <c r="F100" s="134">
        <f t="shared" si="3"/>
        <v>2.5771869999999999E-2</v>
      </c>
      <c r="G100" s="52"/>
    </row>
    <row r="101" spans="1:7" s="51" customFormat="1" x14ac:dyDescent="0.25">
      <c r="A101" s="102" t="s">
        <v>848</v>
      </c>
      <c r="B101" s="67" t="s">
        <v>1713</v>
      </c>
      <c r="C101" s="134">
        <v>2.3045880000000001E-2</v>
      </c>
      <c r="D101" s="106"/>
      <c r="E101" s="106"/>
      <c r="F101" s="134">
        <f t="shared" si="3"/>
        <v>2.3045880000000001E-2</v>
      </c>
      <c r="G101" s="52"/>
    </row>
    <row r="102" spans="1:7" s="51" customFormat="1" x14ac:dyDescent="0.25">
      <c r="A102" s="102" t="s">
        <v>849</v>
      </c>
      <c r="B102" s="67" t="s">
        <v>1714</v>
      </c>
      <c r="C102" s="134">
        <v>5.466435E-2</v>
      </c>
      <c r="D102" s="106"/>
      <c r="E102" s="106"/>
      <c r="F102" s="134">
        <f t="shared" si="3"/>
        <v>5.466435E-2</v>
      </c>
      <c r="G102" s="52"/>
    </row>
    <row r="103" spans="1:7" s="51" customFormat="1" x14ac:dyDescent="0.25">
      <c r="A103" s="102" t="s">
        <v>850</v>
      </c>
      <c r="B103" s="67" t="s">
        <v>1715</v>
      </c>
      <c r="C103" s="134">
        <v>0.10957637000000001</v>
      </c>
      <c r="D103" s="106"/>
      <c r="E103" s="106"/>
      <c r="F103" s="134">
        <f t="shared" si="3"/>
        <v>0.10957637000000001</v>
      </c>
      <c r="G103" s="52"/>
    </row>
    <row r="104" spans="1:7" s="51" customFormat="1" x14ac:dyDescent="0.25">
      <c r="A104" s="102" t="s">
        <v>851</v>
      </c>
      <c r="B104" s="67" t="s">
        <v>1716</v>
      </c>
      <c r="C104" s="134">
        <v>0.23494767</v>
      </c>
      <c r="D104" s="106"/>
      <c r="E104" s="106"/>
      <c r="F104" s="134">
        <f t="shared" si="3"/>
        <v>0.23494767</v>
      </c>
      <c r="G104" s="52"/>
    </row>
    <row r="105" spans="1:7" s="51" customFormat="1" x14ac:dyDescent="0.25">
      <c r="A105" s="102" t="s">
        <v>852</v>
      </c>
      <c r="B105" s="67" t="s">
        <v>1717</v>
      </c>
      <c r="C105" s="134">
        <v>0.23331990999999999</v>
      </c>
      <c r="D105" s="106"/>
      <c r="E105" s="106"/>
      <c r="F105" s="134">
        <f t="shared" si="3"/>
        <v>0.23331990999999999</v>
      </c>
      <c r="G105" s="52"/>
    </row>
    <row r="106" spans="1:7" s="51" customFormat="1" x14ac:dyDescent="0.25">
      <c r="A106" s="102" t="s">
        <v>853</v>
      </c>
      <c r="B106" s="67" t="s">
        <v>1718</v>
      </c>
      <c r="C106" s="134">
        <v>1.3348499999999999E-2</v>
      </c>
      <c r="D106" s="106"/>
      <c r="E106" s="106"/>
      <c r="F106" s="134">
        <f t="shared" si="3"/>
        <v>1.3348499999999999E-2</v>
      </c>
      <c r="G106" s="52"/>
    </row>
    <row r="107" spans="1:7" s="51" customFormat="1" x14ac:dyDescent="0.25">
      <c r="A107" s="102" t="s">
        <v>854</v>
      </c>
      <c r="B107" s="67" t="s">
        <v>1719</v>
      </c>
      <c r="C107" s="134">
        <v>0.12193621</v>
      </c>
      <c r="D107" s="106"/>
      <c r="E107" s="106"/>
      <c r="F107" s="134">
        <f t="shared" si="3"/>
        <v>0.12193621</v>
      </c>
      <c r="G107" s="52"/>
    </row>
    <row r="108" spans="1:7" s="51" customFormat="1" x14ac:dyDescent="0.25">
      <c r="A108" s="102" t="s">
        <v>855</v>
      </c>
      <c r="B108" s="67" t="s">
        <v>1720</v>
      </c>
      <c r="C108" s="134">
        <v>9.6604659999999995E-2</v>
      </c>
      <c r="D108" s="106"/>
      <c r="E108" s="106"/>
      <c r="F108" s="134">
        <f t="shared" si="3"/>
        <v>9.6604659999999995E-2</v>
      </c>
      <c r="G108" s="52"/>
    </row>
    <row r="109" spans="1:7" s="51" customFormat="1" x14ac:dyDescent="0.25">
      <c r="A109" s="102" t="s">
        <v>856</v>
      </c>
      <c r="B109" s="67" t="s">
        <v>1721</v>
      </c>
      <c r="C109" s="134">
        <v>2.842511E-2</v>
      </c>
      <c r="D109" s="106"/>
      <c r="E109" s="106"/>
      <c r="F109" s="134">
        <f t="shared" si="3"/>
        <v>2.842511E-2</v>
      </c>
      <c r="G109" s="52"/>
    </row>
    <row r="110" spans="1:7" s="51" customFormat="1" x14ac:dyDescent="0.25">
      <c r="A110" s="102" t="s">
        <v>857</v>
      </c>
      <c r="B110" s="67" t="s">
        <v>1722</v>
      </c>
      <c r="C110" s="134">
        <v>3.4895839999999997E-2</v>
      </c>
      <c r="D110" s="106"/>
      <c r="E110" s="106"/>
      <c r="F110" s="134">
        <f t="shared" si="3"/>
        <v>3.4895839999999997E-2</v>
      </c>
      <c r="G110" s="52"/>
    </row>
    <row r="111" spans="1:7" s="51" customFormat="1" x14ac:dyDescent="0.25">
      <c r="A111" s="102" t="s">
        <v>858</v>
      </c>
      <c r="B111" s="67" t="s">
        <v>1723</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1724</v>
      </c>
      <c r="C131" s="134">
        <v>0.93752701000000005</v>
      </c>
      <c r="D131" s="106" t="s">
        <v>181</v>
      </c>
      <c r="E131" s="106"/>
      <c r="F131" s="134">
        <f>IF(C131=0,"",C131)</f>
        <v>0.93752701000000005</v>
      </c>
    </row>
    <row r="132" spans="1:7" x14ac:dyDescent="0.25">
      <c r="A132" s="102" t="s">
        <v>878</v>
      </c>
      <c r="B132" s="5" t="s">
        <v>1725</v>
      </c>
      <c r="C132" s="134">
        <v>6.2472989999999999E-2</v>
      </c>
      <c r="D132" s="106" t="s">
        <v>181</v>
      </c>
      <c r="E132" s="106"/>
      <c r="F132" s="134">
        <f>IF(C132=0,"",C132)</f>
        <v>6.2472989999999999E-2</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1726</v>
      </c>
      <c r="C141" s="134">
        <v>0.86740751999999999</v>
      </c>
      <c r="D141" s="106" t="s">
        <v>181</v>
      </c>
      <c r="E141" s="106"/>
      <c r="F141" s="134">
        <f>IF(C141=0,"",C141)</f>
        <v>0.86740751999999999</v>
      </c>
    </row>
    <row r="142" spans="1:7" x14ac:dyDescent="0.25">
      <c r="A142" s="102" t="s">
        <v>887</v>
      </c>
      <c r="B142" s="66" t="s">
        <v>12</v>
      </c>
      <c r="C142" s="134">
        <v>0.13257864</v>
      </c>
      <c r="D142" s="106" t="s">
        <v>181</v>
      </c>
      <c r="E142" s="106"/>
      <c r="F142" s="134">
        <f>IF(C142=0,"",C142)</f>
        <v>0.13257864</v>
      </c>
    </row>
    <row r="143" spans="1:7" x14ac:dyDescent="0.25">
      <c r="A143" s="102" t="s">
        <v>888</v>
      </c>
      <c r="B143" s="66" t="s">
        <v>2</v>
      </c>
      <c r="C143" s="134">
        <v>1.384E-5</v>
      </c>
      <c r="D143" s="106" t="s">
        <v>181</v>
      </c>
      <c r="E143" s="106"/>
      <c r="F143" s="134">
        <f>IF(C143=0,"",C143)</f>
        <v>1.384E-5</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1727</v>
      </c>
      <c r="C151" s="134">
        <v>1.207536E-2</v>
      </c>
      <c r="D151" s="106" t="s">
        <v>181</v>
      </c>
      <c r="E151" s="106"/>
      <c r="F151" s="134">
        <f>IF(C151=0,"",C151)</f>
        <v>1.207536E-2</v>
      </c>
    </row>
    <row r="152" spans="1:7" x14ac:dyDescent="0.25">
      <c r="A152" s="102" t="s">
        <v>896</v>
      </c>
      <c r="B152" s="9" t="s">
        <v>1728</v>
      </c>
      <c r="C152" s="134">
        <v>8.1009239999999996E-2</v>
      </c>
      <c r="D152" s="106" t="s">
        <v>181</v>
      </c>
      <c r="E152" s="106"/>
      <c r="F152" s="134">
        <f>IF(C152=0,"",C152)</f>
        <v>8.1009239999999996E-2</v>
      </c>
    </row>
    <row r="153" spans="1:7" x14ac:dyDescent="0.25">
      <c r="A153" s="102" t="s">
        <v>897</v>
      </c>
      <c r="B153" s="9" t="s">
        <v>1729</v>
      </c>
      <c r="C153" s="134">
        <v>9.0392769999999997E-2</v>
      </c>
      <c r="D153" s="106" t="s">
        <v>181</v>
      </c>
      <c r="E153" s="106"/>
      <c r="F153" s="134">
        <f>IF(C153=0,"",C153)</f>
        <v>9.0392769999999997E-2</v>
      </c>
    </row>
    <row r="154" spans="1:7" x14ac:dyDescent="0.25">
      <c r="A154" s="102" t="s">
        <v>898</v>
      </c>
      <c r="B154" s="9" t="s">
        <v>1730</v>
      </c>
      <c r="C154" s="134">
        <v>0.19240106000000001</v>
      </c>
      <c r="D154" s="126" t="s">
        <v>181</v>
      </c>
      <c r="E154" s="126"/>
      <c r="F154" s="134">
        <f>IF(C154=0,"",C154)</f>
        <v>0.19240106000000001</v>
      </c>
    </row>
    <row r="155" spans="1:7" x14ac:dyDescent="0.25">
      <c r="A155" s="102" t="s">
        <v>899</v>
      </c>
      <c r="B155" s="9" t="s">
        <v>1731</v>
      </c>
      <c r="C155" s="134">
        <v>0.62412155999999996</v>
      </c>
      <c r="D155" s="126" t="s">
        <v>181</v>
      </c>
      <c r="E155" s="126"/>
      <c r="F155" s="134">
        <f>IF(C155=0,"",C155)</f>
        <v>0.62412155999999996</v>
      </c>
    </row>
    <row r="156" spans="1:7" s="64" customFormat="1" hidden="1" outlineLevel="1" x14ac:dyDescent="0.25">
      <c r="A156" s="102" t="s">
        <v>900</v>
      </c>
      <c r="B156" s="9" t="s">
        <v>1723</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1.7760000000000001E-4</v>
      </c>
      <c r="D161" s="106" t="s">
        <v>181</v>
      </c>
      <c r="E161" s="106"/>
      <c r="F161" s="134">
        <f>IF(C161=0,"",C161)</f>
        <v>1.7760000000000001E-4</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99.069805061290552</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1732</v>
      </c>
      <c r="C171" s="125">
        <v>15.18519833</v>
      </c>
      <c r="D171" s="125">
        <v>1042</v>
      </c>
      <c r="E171" s="13"/>
      <c r="F171" s="134">
        <f t="shared" ref="F171:F194" si="4">IF($C$195=0,"",IF(C171="","",C171/$C$195))</f>
        <v>1.3194491195090586E-3</v>
      </c>
      <c r="G171" s="134">
        <f t="shared" ref="G171:G194" si="5">IF($D$195=0,"",IF(D171="","",D171/$D$195))</f>
        <v>8.9697679223193997E-3</v>
      </c>
    </row>
    <row r="172" spans="1:7" x14ac:dyDescent="0.25">
      <c r="A172" s="102" t="s">
        <v>911</v>
      </c>
      <c r="B172" s="67" t="s">
        <v>1733</v>
      </c>
      <c r="C172" s="125">
        <v>102.12851126</v>
      </c>
      <c r="D172" s="125">
        <v>3169</v>
      </c>
      <c r="E172" s="13"/>
      <c r="F172" s="134">
        <f t="shared" si="4"/>
        <v>8.8739950134571581E-3</v>
      </c>
      <c r="G172" s="134">
        <f t="shared" si="5"/>
        <v>2.7279457337648923E-2</v>
      </c>
    </row>
    <row r="173" spans="1:7" x14ac:dyDescent="0.25">
      <c r="A173" s="102" t="s">
        <v>912</v>
      </c>
      <c r="B173" s="67" t="s">
        <v>1734</v>
      </c>
      <c r="C173" s="125">
        <v>222.30170534999999</v>
      </c>
      <c r="D173" s="125">
        <v>4930</v>
      </c>
      <c r="E173" s="13"/>
      <c r="F173" s="134">
        <f t="shared" si="4"/>
        <v>1.9315901117336255E-2</v>
      </c>
      <c r="G173" s="134">
        <f t="shared" si="5"/>
        <v>4.2438537290820193E-2</v>
      </c>
    </row>
    <row r="174" spans="1:7" x14ac:dyDescent="0.25">
      <c r="A174" s="102" t="s">
        <v>913</v>
      </c>
      <c r="B174" s="67" t="s">
        <v>1735</v>
      </c>
      <c r="C174" s="125">
        <v>435.45004071</v>
      </c>
      <c r="D174" s="125">
        <v>7444</v>
      </c>
      <c r="E174" s="13"/>
      <c r="F174" s="134">
        <f t="shared" si="4"/>
        <v>3.7836461554137182E-2</v>
      </c>
      <c r="G174" s="134">
        <f t="shared" si="5"/>
        <v>6.4079608842366229E-2</v>
      </c>
    </row>
    <row r="175" spans="1:7" x14ac:dyDescent="0.25">
      <c r="A175" s="102" t="s">
        <v>914</v>
      </c>
      <c r="B175" s="67" t="s">
        <v>1736</v>
      </c>
      <c r="C175" s="125">
        <v>1788.59208874</v>
      </c>
      <c r="D175" s="125">
        <v>24627</v>
      </c>
      <c r="E175" s="13"/>
      <c r="F175" s="134">
        <f t="shared" si="4"/>
        <v>0.15541161895702818</v>
      </c>
      <c r="G175" s="134">
        <f t="shared" si="5"/>
        <v>0.21199469733489429</v>
      </c>
    </row>
    <row r="176" spans="1:7" x14ac:dyDescent="0.25">
      <c r="A176" s="102" t="s">
        <v>915</v>
      </c>
      <c r="B176" s="67" t="s">
        <v>1737</v>
      </c>
      <c r="C176" s="125">
        <v>2436.9567870800001</v>
      </c>
      <c r="D176" s="125">
        <v>26992</v>
      </c>
      <c r="E176" s="13"/>
      <c r="F176" s="134">
        <f t="shared" si="4"/>
        <v>0.21174833657864581</v>
      </c>
      <c r="G176" s="134">
        <f t="shared" si="5"/>
        <v>0.2323531437228841</v>
      </c>
    </row>
    <row r="177" spans="1:7" x14ac:dyDescent="0.25">
      <c r="A177" s="102" t="s">
        <v>916</v>
      </c>
      <c r="B177" s="67" t="s">
        <v>1738</v>
      </c>
      <c r="C177" s="125">
        <v>2149.1148429899999</v>
      </c>
      <c r="D177" s="125">
        <v>20004</v>
      </c>
      <c r="E177" s="13"/>
      <c r="F177" s="134">
        <f t="shared" si="4"/>
        <v>0.18673761288351931</v>
      </c>
      <c r="G177" s="134">
        <f t="shared" si="5"/>
        <v>0.17219888437435438</v>
      </c>
    </row>
    <row r="178" spans="1:7" x14ac:dyDescent="0.25">
      <c r="A178" s="102" t="s">
        <v>917</v>
      </c>
      <c r="B178" s="67" t="s">
        <v>1739</v>
      </c>
      <c r="C178" s="125">
        <v>1489.98267577</v>
      </c>
      <c r="D178" s="125">
        <v>11933</v>
      </c>
      <c r="E178" s="13"/>
      <c r="F178" s="134">
        <f t="shared" si="4"/>
        <v>0.12946530475960386</v>
      </c>
      <c r="G178" s="134">
        <f t="shared" si="5"/>
        <v>0.10272191997796296</v>
      </c>
    </row>
    <row r="179" spans="1:7" x14ac:dyDescent="0.25">
      <c r="A179" s="102" t="s">
        <v>918</v>
      </c>
      <c r="B179" s="67" t="s">
        <v>1740</v>
      </c>
      <c r="C179" s="125">
        <v>897.21015336999994</v>
      </c>
      <c r="D179" s="125">
        <v>6141</v>
      </c>
      <c r="E179" s="13"/>
      <c r="F179" s="134">
        <f t="shared" si="4"/>
        <v>7.7959017798263669E-2</v>
      </c>
      <c r="G179" s="134">
        <f t="shared" si="5"/>
        <v>5.2863094828179878E-2</v>
      </c>
    </row>
    <row r="180" spans="1:7" x14ac:dyDescent="0.25">
      <c r="A180" s="102" t="s">
        <v>919</v>
      </c>
      <c r="B180" s="67" t="s">
        <v>1741</v>
      </c>
      <c r="C180" s="125">
        <v>597.67931809000004</v>
      </c>
      <c r="D180" s="125">
        <v>3579</v>
      </c>
      <c r="E180" s="7"/>
      <c r="F180" s="134">
        <f t="shared" si="4"/>
        <v>5.1932640777213018E-2</v>
      </c>
      <c r="G180" s="134">
        <f t="shared" si="5"/>
        <v>3.0808828593072102E-2</v>
      </c>
    </row>
    <row r="181" spans="1:7" x14ac:dyDescent="0.25">
      <c r="A181" s="102" t="s">
        <v>920</v>
      </c>
      <c r="B181" s="67" t="s">
        <v>1742</v>
      </c>
      <c r="C181" s="125">
        <v>394.97436481</v>
      </c>
      <c r="D181" s="125">
        <v>2214</v>
      </c>
      <c r="E181" s="7"/>
      <c r="F181" s="134">
        <f t="shared" si="4"/>
        <v>3.4319510786212044E-2</v>
      </c>
      <c r="G181" s="134">
        <f t="shared" si="5"/>
        <v>1.9058604779285174E-2</v>
      </c>
    </row>
    <row r="182" spans="1:7" x14ac:dyDescent="0.25">
      <c r="A182" s="102" t="s">
        <v>921</v>
      </c>
      <c r="B182" s="67" t="s">
        <v>1743</v>
      </c>
      <c r="C182" s="125">
        <v>259.05015852000002</v>
      </c>
      <c r="D182" s="125">
        <v>1287</v>
      </c>
      <c r="E182" s="7"/>
      <c r="F182" s="134">
        <f t="shared" si="4"/>
        <v>2.2508991726016926E-2</v>
      </c>
      <c r="G182" s="134">
        <f t="shared" si="5"/>
        <v>1.1078782452999104E-2</v>
      </c>
    </row>
    <row r="183" spans="1:7" x14ac:dyDescent="0.25">
      <c r="A183" s="102" t="s">
        <v>922</v>
      </c>
      <c r="B183" s="67" t="s">
        <v>1744</v>
      </c>
      <c r="C183" s="125">
        <v>179.32527504000001</v>
      </c>
      <c r="D183" s="125">
        <v>823</v>
      </c>
      <c r="E183" s="7"/>
      <c r="F183" s="134">
        <f t="shared" si="4"/>
        <v>1.5581658606973739E-2</v>
      </c>
      <c r="G183" s="134">
        <f t="shared" si="5"/>
        <v>7.0845671785689695E-3</v>
      </c>
    </row>
    <row r="184" spans="1:7" x14ac:dyDescent="0.25">
      <c r="A184" s="102" t="s">
        <v>923</v>
      </c>
      <c r="B184" s="67" t="s">
        <v>1745</v>
      </c>
      <c r="C184" s="125">
        <v>141.84202128000001</v>
      </c>
      <c r="D184" s="125">
        <v>580</v>
      </c>
      <c r="E184" s="7"/>
      <c r="F184" s="134">
        <f t="shared" si="4"/>
        <v>1.2324720824853471E-2</v>
      </c>
      <c r="G184" s="134">
        <f t="shared" si="5"/>
        <v>4.9927690930376698E-3</v>
      </c>
    </row>
    <row r="185" spans="1:7" x14ac:dyDescent="0.25">
      <c r="A185" s="102" t="s">
        <v>924</v>
      </c>
      <c r="B185" s="67" t="s">
        <v>1746</v>
      </c>
      <c r="C185" s="125">
        <v>105.51575692999999</v>
      </c>
      <c r="D185" s="125">
        <v>394</v>
      </c>
      <c r="E185" s="7"/>
      <c r="F185" s="134">
        <f t="shared" si="4"/>
        <v>9.1683144039397171E-3</v>
      </c>
      <c r="G185" s="134">
        <f t="shared" si="5"/>
        <v>3.391639694235934E-3</v>
      </c>
    </row>
    <row r="186" spans="1:7" x14ac:dyDescent="0.25">
      <c r="A186" s="102" t="s">
        <v>925</v>
      </c>
      <c r="B186" s="67" t="s">
        <v>1747</v>
      </c>
      <c r="C186" s="125">
        <v>75.7723206</v>
      </c>
      <c r="D186" s="125">
        <v>297</v>
      </c>
      <c r="F186" s="134">
        <f t="shared" si="4"/>
        <v>6.5838930467777496E-3</v>
      </c>
      <c r="G186" s="134">
        <f t="shared" si="5"/>
        <v>2.5566421045382548E-3</v>
      </c>
    </row>
    <row r="187" spans="1:7" x14ac:dyDescent="0.25">
      <c r="A187" s="102" t="s">
        <v>926</v>
      </c>
      <c r="B187" s="67" t="s">
        <v>1748</v>
      </c>
      <c r="C187" s="125">
        <v>64.070907129999995</v>
      </c>
      <c r="D187" s="125">
        <v>230</v>
      </c>
      <c r="E187" s="14"/>
      <c r="F187" s="134">
        <f t="shared" si="4"/>
        <v>5.5671516539767939E-3</v>
      </c>
      <c r="G187" s="134">
        <f t="shared" si="5"/>
        <v>1.9798911920666622E-3</v>
      </c>
    </row>
    <row r="188" spans="1:7" x14ac:dyDescent="0.25">
      <c r="A188" s="102" t="s">
        <v>927</v>
      </c>
      <c r="B188" s="67" t="s">
        <v>1749</v>
      </c>
      <c r="C188" s="125">
        <v>49.692492739999999</v>
      </c>
      <c r="D188" s="125">
        <v>174</v>
      </c>
      <c r="E188" s="14"/>
      <c r="F188" s="134">
        <f t="shared" si="4"/>
        <v>4.3178043754930184E-3</v>
      </c>
      <c r="G188" s="134">
        <f t="shared" si="5"/>
        <v>1.4978307279113008E-3</v>
      </c>
    </row>
    <row r="189" spans="1:7" x14ac:dyDescent="0.25">
      <c r="A189" s="102" t="s">
        <v>928</v>
      </c>
      <c r="B189" s="67" t="s">
        <v>1750</v>
      </c>
      <c r="C189" s="125">
        <v>35.48060091</v>
      </c>
      <c r="D189" s="125">
        <v>122</v>
      </c>
      <c r="E189" s="14"/>
      <c r="F189" s="134">
        <f t="shared" si="4"/>
        <v>3.0829263216051654E-3</v>
      </c>
      <c r="G189" s="134">
        <f t="shared" si="5"/>
        <v>1.0502031540527512E-3</v>
      </c>
    </row>
    <row r="190" spans="1:7" x14ac:dyDescent="0.25">
      <c r="A190" s="102" t="s">
        <v>929</v>
      </c>
      <c r="B190" s="67" t="s">
        <v>1751</v>
      </c>
      <c r="C190" s="125">
        <v>24.6356745</v>
      </c>
      <c r="D190" s="125">
        <v>68</v>
      </c>
      <c r="E190" s="14"/>
      <c r="F190" s="134">
        <f t="shared" si="4"/>
        <v>2.1406054976126718E-3</v>
      </c>
      <c r="G190" s="134">
        <f t="shared" si="5"/>
        <v>5.8535913504579576E-4</v>
      </c>
    </row>
    <row r="191" spans="1:7" x14ac:dyDescent="0.25">
      <c r="A191" s="102" t="s">
        <v>930</v>
      </c>
      <c r="B191" s="67" t="s">
        <v>1752</v>
      </c>
      <c r="C191" s="125">
        <v>23.216440599999999</v>
      </c>
      <c r="D191" s="125">
        <v>66</v>
      </c>
      <c r="E191" s="14"/>
      <c r="F191" s="134">
        <f t="shared" si="4"/>
        <v>2.0172875876955606E-3</v>
      </c>
      <c r="G191" s="134">
        <f t="shared" si="5"/>
        <v>5.6814268989738997E-4</v>
      </c>
    </row>
    <row r="192" spans="1:7" x14ac:dyDescent="0.25">
      <c r="A192" s="102" t="s">
        <v>931</v>
      </c>
      <c r="B192" s="67" t="s">
        <v>1753</v>
      </c>
      <c r="C192" s="125">
        <v>19.558136260000001</v>
      </c>
      <c r="D192" s="125">
        <v>47</v>
      </c>
      <c r="E192" s="14"/>
      <c r="F192" s="134">
        <f t="shared" si="4"/>
        <v>1.6994157802017454E-3</v>
      </c>
      <c r="G192" s="134">
        <f t="shared" si="5"/>
        <v>4.0458646098753527E-4</v>
      </c>
    </row>
    <row r="193" spans="1:7" x14ac:dyDescent="0.25">
      <c r="A193" s="102" t="s">
        <v>932</v>
      </c>
      <c r="B193" s="67" t="s">
        <v>1754</v>
      </c>
      <c r="C193" s="125">
        <v>1.0056433499999999</v>
      </c>
      <c r="D193" s="125">
        <v>5</v>
      </c>
      <c r="E193" s="14"/>
      <c r="F193" s="134">
        <f t="shared" si="4"/>
        <v>8.7380829928063237E-5</v>
      </c>
      <c r="G193" s="134">
        <f t="shared" si="5"/>
        <v>4.3041112871014391E-5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11508.741114359998</v>
      </c>
      <c r="D195" s="125">
        <f>SUM(D171:D194)</f>
        <v>116168</v>
      </c>
      <c r="E195" s="14"/>
      <c r="F195" s="134">
        <f>SUM(F171:F194)</f>
        <v>1</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0.81079813000000001</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1755</v>
      </c>
      <c r="C200" s="125">
        <v>726.42807187000005</v>
      </c>
      <c r="D200" s="125">
        <v>13335</v>
      </c>
      <c r="F200" s="134">
        <f t="shared" ref="F200:F207" si="6">IF($C$208=0,"",IF(C200="","",C200/$C$208))</f>
        <v>6.311968134930078E-2</v>
      </c>
      <c r="G200" s="134">
        <f t="shared" ref="G200:G207" si="7">IF($D$208=0,"",IF(D200="","",D200/$D$208))</f>
        <v>0.11479064802699539</v>
      </c>
    </row>
    <row r="201" spans="1:7" x14ac:dyDescent="0.25">
      <c r="A201" s="102" t="s">
        <v>937</v>
      </c>
      <c r="B201" s="66" t="s">
        <v>1756</v>
      </c>
      <c r="C201" s="125">
        <v>553.42419231999997</v>
      </c>
      <c r="D201" s="125">
        <v>6905</v>
      </c>
      <c r="F201" s="134">
        <f t="shared" si="6"/>
        <v>4.8087291808959577E-2</v>
      </c>
      <c r="G201" s="134">
        <f t="shared" si="7"/>
        <v>5.9439776874870877E-2</v>
      </c>
    </row>
    <row r="202" spans="1:7" x14ac:dyDescent="0.25">
      <c r="A202" s="102" t="s">
        <v>938</v>
      </c>
      <c r="B202" s="66" t="s">
        <v>1757</v>
      </c>
      <c r="C202" s="125">
        <v>732.16236160000005</v>
      </c>
      <c r="D202" s="125">
        <v>8107</v>
      </c>
      <c r="F202" s="134">
        <f t="shared" si="6"/>
        <v>6.3617936516657453E-2</v>
      </c>
      <c r="G202" s="134">
        <f t="shared" si="7"/>
        <v>6.9786860409062734E-2</v>
      </c>
    </row>
    <row r="203" spans="1:7" x14ac:dyDescent="0.25">
      <c r="A203" s="102" t="s">
        <v>939</v>
      </c>
      <c r="B203" s="66" t="s">
        <v>1758</v>
      </c>
      <c r="C203" s="125">
        <v>999.87022130000003</v>
      </c>
      <c r="D203" s="125">
        <v>10106</v>
      </c>
      <c r="F203" s="134">
        <f t="shared" si="6"/>
        <v>8.6879200024094272E-2</v>
      </c>
      <c r="G203" s="134">
        <f t="shared" si="7"/>
        <v>8.6994697334894289E-2</v>
      </c>
    </row>
    <row r="204" spans="1:7" x14ac:dyDescent="0.25">
      <c r="A204" s="102" t="s">
        <v>940</v>
      </c>
      <c r="B204" s="66" t="s">
        <v>1759</v>
      </c>
      <c r="C204" s="125">
        <v>1454.1441073399999</v>
      </c>
      <c r="D204" s="125">
        <v>13616</v>
      </c>
      <c r="F204" s="134">
        <f t="shared" si="6"/>
        <v>0.12635127446959385</v>
      </c>
      <c r="G204" s="134">
        <f t="shared" si="7"/>
        <v>0.1172095585703464</v>
      </c>
    </row>
    <row r="205" spans="1:7" x14ac:dyDescent="0.25">
      <c r="A205" s="102" t="s">
        <v>941</v>
      </c>
      <c r="B205" s="66" t="s">
        <v>1760</v>
      </c>
      <c r="C205" s="125">
        <v>2139.39034369</v>
      </c>
      <c r="D205" s="125">
        <v>18825</v>
      </c>
      <c r="F205" s="134">
        <f t="shared" si="6"/>
        <v>0.18589264650506226</v>
      </c>
      <c r="G205" s="134">
        <f t="shared" si="7"/>
        <v>0.16204978995936919</v>
      </c>
    </row>
    <row r="206" spans="1:7" x14ac:dyDescent="0.25">
      <c r="A206" s="102" t="s">
        <v>942</v>
      </c>
      <c r="B206" s="66" t="s">
        <v>1761</v>
      </c>
      <c r="C206" s="125">
        <v>2910.14723822</v>
      </c>
      <c r="D206" s="125">
        <v>26367</v>
      </c>
      <c r="F206" s="134">
        <f t="shared" si="6"/>
        <v>0.25286408038050934</v>
      </c>
      <c r="G206" s="134">
        <f t="shared" si="7"/>
        <v>0.2269730046140073</v>
      </c>
    </row>
    <row r="207" spans="1:7" x14ac:dyDescent="0.25">
      <c r="A207" s="102" t="s">
        <v>943</v>
      </c>
      <c r="B207" s="66" t="s">
        <v>164</v>
      </c>
      <c r="C207" s="125">
        <v>1993.1745780199999</v>
      </c>
      <c r="D207" s="125">
        <v>18907</v>
      </c>
      <c r="F207" s="134">
        <f t="shared" si="6"/>
        <v>0.17318788894582238</v>
      </c>
      <c r="G207" s="134">
        <f t="shared" si="7"/>
        <v>0.16275566421045382</v>
      </c>
    </row>
    <row r="208" spans="1:7" s="51" customFormat="1" x14ac:dyDescent="0.25">
      <c r="A208" s="102" t="s">
        <v>944</v>
      </c>
      <c r="B208" s="54" t="s">
        <v>1</v>
      </c>
      <c r="C208" s="125">
        <f>SUM(C200:C207)</f>
        <v>11508.74111436</v>
      </c>
      <c r="D208" s="125">
        <f>SUM(D200:D207)</f>
        <v>116168</v>
      </c>
      <c r="E208" s="52"/>
      <c r="F208" s="134">
        <f>SUM(F200:F207)</f>
        <v>0.99999999999999989</v>
      </c>
      <c r="G208" s="134">
        <f>SUM(G200:G207)</f>
        <v>1</v>
      </c>
    </row>
    <row r="209" spans="1:7" s="64" customFormat="1" hidden="1" outlineLevel="1" x14ac:dyDescent="0.25">
      <c r="A209" s="102" t="s">
        <v>945</v>
      </c>
      <c r="B209" s="84" t="s">
        <v>1762</v>
      </c>
      <c r="C209" s="125">
        <v>1687.2066914899999</v>
      </c>
      <c r="D209" s="125">
        <v>15492</v>
      </c>
      <c r="E209" s="66"/>
      <c r="F209" s="135">
        <f t="shared" ref="F209:F214" si="8">IF($C$208=0,"",IF(C209="","",C209/$C$208))</f>
        <v>0.14660219347403622</v>
      </c>
      <c r="G209" s="135">
        <f t="shared" ref="G209:G214" si="9">IF($D$208=0,"",IF(D209="","",D209/$D$208))</f>
        <v>0.13335858411955098</v>
      </c>
    </row>
    <row r="210" spans="1:7" s="64" customFormat="1" hidden="1" outlineLevel="1" x14ac:dyDescent="0.25">
      <c r="A210" s="102" t="s">
        <v>946</v>
      </c>
      <c r="B210" s="84" t="s">
        <v>1763</v>
      </c>
      <c r="C210" s="125">
        <v>206.54283232</v>
      </c>
      <c r="D210" s="125">
        <v>2312</v>
      </c>
      <c r="E210" s="66"/>
      <c r="F210" s="135">
        <f t="shared" si="8"/>
        <v>1.7946605129755395E-2</v>
      </c>
      <c r="G210" s="135">
        <f t="shared" si="9"/>
        <v>1.9902210591557057E-2</v>
      </c>
    </row>
    <row r="211" spans="1:7" s="64" customFormat="1" hidden="1" outlineLevel="1" x14ac:dyDescent="0.25">
      <c r="A211" s="102" t="s">
        <v>947</v>
      </c>
      <c r="B211" s="84" t="s">
        <v>1764</v>
      </c>
      <c r="C211" s="125">
        <v>59.902562230000001</v>
      </c>
      <c r="D211" s="125">
        <v>700</v>
      </c>
      <c r="E211" s="66"/>
      <c r="F211" s="135">
        <f t="shared" si="8"/>
        <v>5.2049621791610849E-3</v>
      </c>
      <c r="G211" s="135">
        <f t="shared" si="9"/>
        <v>6.0257558019420152E-3</v>
      </c>
    </row>
    <row r="212" spans="1:7" s="64" customFormat="1" hidden="1" outlineLevel="1" x14ac:dyDescent="0.25">
      <c r="A212" s="102" t="s">
        <v>948</v>
      </c>
      <c r="B212" s="84" t="s">
        <v>1765</v>
      </c>
      <c r="C212" s="125">
        <v>17.62908242</v>
      </c>
      <c r="D212" s="125">
        <v>198</v>
      </c>
      <c r="E212" s="66"/>
      <c r="F212" s="135">
        <f t="shared" si="8"/>
        <v>1.5317993727396787E-3</v>
      </c>
      <c r="G212" s="135">
        <f t="shared" si="9"/>
        <v>1.70442806969217E-3</v>
      </c>
    </row>
    <row r="213" spans="1:7" s="64" customFormat="1" hidden="1" outlineLevel="1" x14ac:dyDescent="0.25">
      <c r="A213" s="102" t="s">
        <v>949</v>
      </c>
      <c r="B213" s="84" t="s">
        <v>1766</v>
      </c>
      <c r="C213" s="125">
        <v>6.4074368100000001</v>
      </c>
      <c r="D213" s="125">
        <v>60</v>
      </c>
      <c r="E213" s="66"/>
      <c r="F213" s="135">
        <f t="shared" si="8"/>
        <v>5.5674523793094435E-4</v>
      </c>
      <c r="G213" s="135">
        <f t="shared" si="9"/>
        <v>5.1649335445217272E-4</v>
      </c>
    </row>
    <row r="214" spans="1:7" s="64" customFormat="1" hidden="1" outlineLevel="1" x14ac:dyDescent="0.25">
      <c r="A214" s="102" t="s">
        <v>950</v>
      </c>
      <c r="B214" s="84" t="s">
        <v>1767</v>
      </c>
      <c r="C214" s="125">
        <v>15.48597275</v>
      </c>
      <c r="D214" s="125">
        <v>145</v>
      </c>
      <c r="E214" s="66"/>
      <c r="F214" s="135">
        <f t="shared" si="8"/>
        <v>1.345583552199069E-3</v>
      </c>
      <c r="G214" s="135">
        <f t="shared" si="9"/>
        <v>1.2481922732594174E-3</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0.77898612</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1768</v>
      </c>
      <c r="C222" s="125">
        <v>816.27262916999996</v>
      </c>
      <c r="D222" s="125">
        <v>14469</v>
      </c>
      <c r="E222" s="102"/>
      <c r="F222" s="134">
        <f t="shared" ref="F222:F229" si="10">IF($C$230=0,"",IF(C222="","",C222/$C$230))</f>
        <v>7.0926317749167023E-2</v>
      </c>
      <c r="G222" s="134">
        <f t="shared" ref="G222:G229" si="11">IF($D$230=0,"",IF(D222="","",D222/$D$230))</f>
        <v>0.12455237242614145</v>
      </c>
    </row>
    <row r="223" spans="1:7" s="51" customFormat="1" x14ac:dyDescent="0.25">
      <c r="A223" s="102" t="s">
        <v>956</v>
      </c>
      <c r="B223" s="66" t="s">
        <v>1769</v>
      </c>
      <c r="C223" s="125">
        <v>588.94821317000003</v>
      </c>
      <c r="D223" s="125">
        <v>7232</v>
      </c>
      <c r="E223" s="102"/>
      <c r="F223" s="134">
        <f t="shared" si="10"/>
        <v>5.1173990909843432E-2</v>
      </c>
      <c r="G223" s="134">
        <f t="shared" si="11"/>
        <v>6.2254665656635219E-2</v>
      </c>
    </row>
    <row r="224" spans="1:7" s="51" customFormat="1" x14ac:dyDescent="0.25">
      <c r="A224" s="102" t="s">
        <v>957</v>
      </c>
      <c r="B224" s="66" t="s">
        <v>1770</v>
      </c>
      <c r="C224" s="125">
        <v>827.22672772999999</v>
      </c>
      <c r="D224" s="125">
        <v>8906</v>
      </c>
      <c r="E224" s="102"/>
      <c r="F224" s="134">
        <f t="shared" si="10"/>
        <v>7.1878124593299786E-2</v>
      </c>
      <c r="G224" s="134">
        <f t="shared" si="11"/>
        <v>7.6664830245850843E-2</v>
      </c>
    </row>
    <row r="225" spans="1:7" s="51" customFormat="1" x14ac:dyDescent="0.25">
      <c r="A225" s="102" t="s">
        <v>958</v>
      </c>
      <c r="B225" s="66" t="s">
        <v>1771</v>
      </c>
      <c r="C225" s="125">
        <v>1171.30801266</v>
      </c>
      <c r="D225" s="125">
        <v>11479</v>
      </c>
      <c r="E225" s="102"/>
      <c r="F225" s="134">
        <f t="shared" si="10"/>
        <v>0.10177551141527579</v>
      </c>
      <c r="G225" s="134">
        <f t="shared" si="11"/>
        <v>9.8813786929274838E-2</v>
      </c>
    </row>
    <row r="226" spans="1:7" s="51" customFormat="1" x14ac:dyDescent="0.25">
      <c r="A226" s="102" t="s">
        <v>959</v>
      </c>
      <c r="B226" s="66" t="s">
        <v>1772</v>
      </c>
      <c r="C226" s="125">
        <v>1675.8656456000001</v>
      </c>
      <c r="D226" s="125">
        <v>15375</v>
      </c>
      <c r="E226" s="102"/>
      <c r="F226" s="134">
        <f t="shared" si="10"/>
        <v>0.14561676459199724</v>
      </c>
      <c r="G226" s="134">
        <f t="shared" si="11"/>
        <v>0.13235142207836925</v>
      </c>
    </row>
    <row r="227" spans="1:7" s="51" customFormat="1" x14ac:dyDescent="0.25">
      <c r="A227" s="102" t="s">
        <v>960</v>
      </c>
      <c r="B227" s="66" t="s">
        <v>1773</v>
      </c>
      <c r="C227" s="125">
        <v>2558.2789937699999</v>
      </c>
      <c r="D227" s="125">
        <v>22588</v>
      </c>
      <c r="E227" s="102"/>
      <c r="F227" s="134">
        <f t="shared" si="10"/>
        <v>0.22229008093490907</v>
      </c>
      <c r="G227" s="134">
        <f t="shared" si="11"/>
        <v>0.19444253150609461</v>
      </c>
    </row>
    <row r="228" spans="1:7" s="51" customFormat="1" x14ac:dyDescent="0.25">
      <c r="A228" s="102" t="s">
        <v>961</v>
      </c>
      <c r="B228" s="66" t="s">
        <v>1774</v>
      </c>
      <c r="C228" s="125">
        <v>2782.9421694600001</v>
      </c>
      <c r="D228" s="125">
        <v>25551</v>
      </c>
      <c r="E228" s="102"/>
      <c r="F228" s="134">
        <f t="shared" si="10"/>
        <v>0.24181117133546359</v>
      </c>
      <c r="G228" s="134">
        <f t="shared" si="11"/>
        <v>0.21994869499345776</v>
      </c>
    </row>
    <row r="229" spans="1:7" s="51" customFormat="1" x14ac:dyDescent="0.25">
      <c r="A229" s="102" t="s">
        <v>962</v>
      </c>
      <c r="B229" s="66" t="s">
        <v>164</v>
      </c>
      <c r="C229" s="125">
        <v>1087.8987228000001</v>
      </c>
      <c r="D229" s="125">
        <v>10568</v>
      </c>
      <c r="E229" s="102"/>
      <c r="F229" s="134">
        <f t="shared" si="10"/>
        <v>9.4528038470044082E-2</v>
      </c>
      <c r="G229" s="134">
        <f t="shared" si="11"/>
        <v>9.0971696164176025E-2</v>
      </c>
    </row>
    <row r="230" spans="1:7" s="51" customFormat="1" x14ac:dyDescent="0.25">
      <c r="A230" s="102" t="s">
        <v>963</v>
      </c>
      <c r="B230" s="54" t="s">
        <v>1</v>
      </c>
      <c r="C230" s="125">
        <f>SUM(C222:C229)</f>
        <v>11508.74111436</v>
      </c>
      <c r="D230" s="125">
        <f>SUM(D222:D229)</f>
        <v>116168</v>
      </c>
      <c r="E230" s="102"/>
      <c r="F230" s="134">
        <f>SUM(F222:F229)</f>
        <v>1</v>
      </c>
      <c r="G230" s="134">
        <f>SUM(G222:G229)</f>
        <v>1</v>
      </c>
    </row>
    <row r="231" spans="1:7" s="64" customFormat="1" hidden="1" outlineLevel="1" x14ac:dyDescent="0.25">
      <c r="A231" s="102" t="s">
        <v>964</v>
      </c>
      <c r="B231" s="84" t="s">
        <v>1762</v>
      </c>
      <c r="C231" s="125">
        <v>906.38844602999995</v>
      </c>
      <c r="D231" s="125">
        <v>8524</v>
      </c>
      <c r="E231" s="66"/>
      <c r="F231" s="135">
        <f t="shared" ref="F231:F236" si="12">IF($C$230=0,"",IF(C231="","",C231/$C$230))</f>
        <v>7.875652402147236E-2</v>
      </c>
      <c r="G231" s="135">
        <f t="shared" ref="G231:G236" si="13">IF($D$230=0,"",IF(D231="","",D231/$D$230))</f>
        <v>7.3376489222505337E-2</v>
      </c>
    </row>
    <row r="232" spans="1:7" s="64" customFormat="1" hidden="1" outlineLevel="1" x14ac:dyDescent="0.25">
      <c r="A232" s="102" t="s">
        <v>965</v>
      </c>
      <c r="B232" s="84" t="s">
        <v>1763</v>
      </c>
      <c r="C232" s="125">
        <v>117.50474681</v>
      </c>
      <c r="D232" s="125">
        <v>1355</v>
      </c>
      <c r="E232" s="66"/>
      <c r="F232" s="135">
        <f t="shared" si="12"/>
        <v>1.0210043448052174E-2</v>
      </c>
      <c r="G232" s="135">
        <f t="shared" si="13"/>
        <v>1.16641415880449E-2</v>
      </c>
    </row>
    <row r="233" spans="1:7" s="64" customFormat="1" hidden="1" outlineLevel="1" x14ac:dyDescent="0.25">
      <c r="A233" s="102" t="s">
        <v>966</v>
      </c>
      <c r="B233" s="84" t="s">
        <v>1764</v>
      </c>
      <c r="C233" s="125">
        <v>33.859587210000001</v>
      </c>
      <c r="D233" s="125">
        <v>402</v>
      </c>
      <c r="E233" s="66"/>
      <c r="F233" s="135">
        <f t="shared" si="12"/>
        <v>2.9420756687064402E-3</v>
      </c>
      <c r="G233" s="135">
        <f t="shared" si="13"/>
        <v>3.4605054748295572E-3</v>
      </c>
    </row>
    <row r="234" spans="1:7" s="64" customFormat="1" hidden="1" outlineLevel="1" x14ac:dyDescent="0.25">
      <c r="A234" s="102" t="s">
        <v>967</v>
      </c>
      <c r="B234" s="84" t="s">
        <v>1765</v>
      </c>
      <c r="C234" s="125">
        <v>10.319874309999999</v>
      </c>
      <c r="D234" s="125">
        <v>106</v>
      </c>
      <c r="E234" s="66"/>
      <c r="F234" s="135">
        <f t="shared" si="12"/>
        <v>8.9669879680614279E-4</v>
      </c>
      <c r="G234" s="135">
        <f t="shared" si="13"/>
        <v>9.1247159286550516E-4</v>
      </c>
    </row>
    <row r="235" spans="1:7" s="64" customFormat="1" hidden="1" outlineLevel="1" x14ac:dyDescent="0.25">
      <c r="A235" s="102" t="s">
        <v>968</v>
      </c>
      <c r="B235" s="84" t="s">
        <v>1766</v>
      </c>
      <c r="C235" s="125">
        <v>7.4869675100000004</v>
      </c>
      <c r="D235" s="125">
        <v>62</v>
      </c>
      <c r="E235" s="66"/>
      <c r="F235" s="135">
        <f t="shared" si="12"/>
        <v>6.5054617491205511E-4</v>
      </c>
      <c r="G235" s="135">
        <f t="shared" si="13"/>
        <v>5.3370979960057851E-4</v>
      </c>
    </row>
    <row r="236" spans="1:7" s="64" customFormat="1" hidden="1" outlineLevel="1" x14ac:dyDescent="0.25">
      <c r="A236" s="102" t="s">
        <v>969</v>
      </c>
      <c r="B236" s="84" t="s">
        <v>1775</v>
      </c>
      <c r="C236" s="125">
        <v>12.339100930000001</v>
      </c>
      <c r="D236" s="125">
        <v>119</v>
      </c>
      <c r="E236" s="66"/>
      <c r="F236" s="135">
        <f t="shared" si="12"/>
        <v>1.0721503600948953E-3</v>
      </c>
      <c r="G236" s="135">
        <f t="shared" si="13"/>
        <v>1.0243784863301427E-3</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1776</v>
      </c>
      <c r="C258" s="134">
        <v>0.69010064999999998</v>
      </c>
      <c r="E258" s="3"/>
      <c r="F258" s="3"/>
    </row>
    <row r="259" spans="1:7" x14ac:dyDescent="0.25">
      <c r="A259" s="102" t="s">
        <v>989</v>
      </c>
      <c r="B259" s="5" t="s">
        <v>1777</v>
      </c>
      <c r="C259" s="134">
        <v>0.30989935000000002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1790</v>
      </c>
      <c r="F6" s="155"/>
      <c r="G6" s="155"/>
      <c r="H6" s="155"/>
      <c r="I6" s="155"/>
      <c r="J6" s="155"/>
      <c r="K6" s="155"/>
      <c r="L6" s="155"/>
    </row>
    <row r="7" spans="1:13" s="97" customFormat="1" x14ac:dyDescent="0.25">
      <c r="A7" s="101" t="s">
        <v>1468</v>
      </c>
      <c r="B7" s="55" t="s">
        <v>234</v>
      </c>
      <c r="C7" s="102" t="s">
        <v>1792</v>
      </c>
      <c r="D7" s="99"/>
      <c r="E7" s="99"/>
      <c r="F7" s="155"/>
      <c r="G7" s="155"/>
      <c r="H7" s="155"/>
      <c r="I7" s="155"/>
      <c r="J7" s="155"/>
      <c r="K7" s="155"/>
      <c r="L7" s="155"/>
      <c r="M7" s="99"/>
    </row>
    <row r="8" spans="1:13" s="97" customFormat="1" x14ac:dyDescent="0.25">
      <c r="A8" s="101" t="s">
        <v>1469</v>
      </c>
      <c r="B8" s="55" t="s">
        <v>235</v>
      </c>
      <c r="C8" s="102" t="s">
        <v>1791</v>
      </c>
      <c r="D8" s="99"/>
      <c r="E8" s="99"/>
      <c r="F8" s="155"/>
      <c r="G8" s="155"/>
      <c r="H8" s="155"/>
      <c r="I8" s="155"/>
      <c r="J8" s="155"/>
      <c r="K8" s="155"/>
      <c r="L8" s="155"/>
      <c r="M8" s="99"/>
    </row>
    <row r="9" spans="1:13" x14ac:dyDescent="0.25">
      <c r="A9" s="101" t="s">
        <v>1470</v>
      </c>
      <c r="B9" s="13" t="s">
        <v>59</v>
      </c>
      <c r="C9" s="102" t="s">
        <v>1780</v>
      </c>
      <c r="F9" s="155"/>
      <c r="G9" s="155"/>
      <c r="H9" s="155"/>
      <c r="I9" s="155"/>
      <c r="J9" s="155"/>
      <c r="K9" s="155"/>
      <c r="L9" s="155"/>
    </row>
    <row r="10" spans="1:13" ht="44.25" customHeight="1" x14ac:dyDescent="0.25">
      <c r="A10" s="101" t="s">
        <v>1471</v>
      </c>
      <c r="B10" s="55" t="s">
        <v>1785</v>
      </c>
      <c r="C10" s="102" t="s">
        <v>1786</v>
      </c>
      <c r="F10" s="155"/>
      <c r="G10" s="155"/>
      <c r="H10" s="155"/>
      <c r="I10" s="155"/>
      <c r="J10" s="155"/>
      <c r="K10" s="155"/>
      <c r="L10" s="155"/>
    </row>
    <row r="11" spans="1:13" s="97" customFormat="1" ht="54.75" customHeight="1" x14ac:dyDescent="0.25">
      <c r="A11" s="101" t="s">
        <v>1472</v>
      </c>
      <c r="B11" s="55" t="s">
        <v>1787</v>
      </c>
      <c r="C11" s="102" t="s">
        <v>1788</v>
      </c>
      <c r="D11" s="99"/>
      <c r="E11" s="99"/>
      <c r="F11" s="155"/>
      <c r="G11" s="155"/>
      <c r="H11" s="155"/>
      <c r="I11" s="155"/>
      <c r="J11" s="155"/>
      <c r="K11" s="155"/>
      <c r="L11" s="155"/>
      <c r="M11" s="99"/>
    </row>
    <row r="12" spans="1:13" ht="45" x14ac:dyDescent="0.25">
      <c r="A12" s="101" t="s">
        <v>1473</v>
      </c>
      <c r="B12" s="13" t="s">
        <v>237</v>
      </c>
      <c r="C12" s="102" t="s">
        <v>1783</v>
      </c>
      <c r="F12" s="155"/>
      <c r="G12" s="155"/>
      <c r="H12" s="155"/>
      <c r="I12" s="155"/>
      <c r="J12" s="155"/>
      <c r="K12" s="155"/>
      <c r="L12" s="155"/>
    </row>
    <row r="13" spans="1:13" s="97" customFormat="1" x14ac:dyDescent="0.25">
      <c r="A13" s="101" t="s">
        <v>1474</v>
      </c>
      <c r="B13" s="55" t="s">
        <v>269</v>
      </c>
      <c r="C13" s="102" t="s">
        <v>1782</v>
      </c>
      <c r="D13" s="99"/>
      <c r="E13" s="99"/>
      <c r="F13" s="155"/>
      <c r="G13" s="155"/>
      <c r="H13" s="155"/>
      <c r="I13" s="155"/>
      <c r="J13" s="155"/>
      <c r="K13" s="155"/>
      <c r="L13" s="155"/>
      <c r="M13" s="99"/>
    </row>
    <row r="14" spans="1:13" s="97" customFormat="1" ht="30" x14ac:dyDescent="0.25">
      <c r="A14" s="101" t="s">
        <v>1475</v>
      </c>
      <c r="B14" s="55" t="s">
        <v>270</v>
      </c>
      <c r="C14" s="102" t="s">
        <v>1781</v>
      </c>
      <c r="D14" s="99"/>
      <c r="E14" s="99"/>
      <c r="F14" s="155"/>
      <c r="G14" s="155"/>
      <c r="H14" s="155"/>
      <c r="I14" s="155"/>
      <c r="J14" s="155"/>
      <c r="K14" s="155"/>
      <c r="L14" s="155"/>
      <c r="M14" s="99"/>
    </row>
    <row r="15" spans="1:13" s="97" customFormat="1" x14ac:dyDescent="0.25">
      <c r="A15" s="101" t="s">
        <v>1476</v>
      </c>
      <c r="B15" s="55" t="s">
        <v>236</v>
      </c>
      <c r="C15" s="102" t="s">
        <v>1784</v>
      </c>
      <c r="D15" s="99"/>
      <c r="E15" s="99"/>
      <c r="F15" s="155"/>
      <c r="G15" s="155"/>
      <c r="H15" s="155"/>
      <c r="I15" s="155"/>
      <c r="J15" s="155"/>
      <c r="K15" s="155"/>
      <c r="L15" s="155"/>
      <c r="M15" s="99"/>
    </row>
    <row r="16" spans="1:13" ht="30" x14ac:dyDescent="0.25">
      <c r="A16" s="101" t="s">
        <v>1477</v>
      </c>
      <c r="B16" s="15" t="s">
        <v>271</v>
      </c>
      <c r="C16" s="102" t="s">
        <v>1778</v>
      </c>
      <c r="F16" s="155"/>
      <c r="G16" s="155"/>
      <c r="H16" s="155"/>
      <c r="I16" s="155"/>
      <c r="J16" s="155"/>
      <c r="K16" s="155"/>
      <c r="L16" s="155"/>
    </row>
    <row r="17" spans="1:13" ht="30" customHeight="1" x14ac:dyDescent="0.25">
      <c r="A17" s="101" t="s">
        <v>1478</v>
      </c>
      <c r="B17" s="15" t="s">
        <v>148</v>
      </c>
      <c r="C17" s="102" t="s">
        <v>1779</v>
      </c>
      <c r="F17" s="155"/>
      <c r="G17" s="155"/>
      <c r="H17" s="155"/>
      <c r="I17" s="155"/>
      <c r="J17" s="155"/>
      <c r="K17" s="155"/>
      <c r="L17" s="155"/>
    </row>
    <row r="18" spans="1:13" x14ac:dyDescent="0.25">
      <c r="A18" s="101" t="s">
        <v>1479</v>
      </c>
      <c r="B18" s="15" t="s">
        <v>145</v>
      </c>
      <c r="C18" s="102" t="s">
        <v>1789</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1793</v>
      </c>
      <c r="C15" s="102" t="s">
        <v>1661</v>
      </c>
      <c r="D15" s="102" t="s">
        <v>1794</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1795</v>
      </c>
      <c r="C18" s="102" t="s">
        <v>1661</v>
      </c>
      <c r="D18" s="102" t="s">
        <v>1794</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1794</v>
      </c>
      <c r="E20" s="4"/>
      <c r="F20" s="4"/>
      <c r="G20" s="4"/>
      <c r="H20" s="65"/>
      <c r="L20" s="65"/>
      <c r="M20" s="65"/>
    </row>
    <row r="21" spans="1:13" x14ac:dyDescent="0.25">
      <c r="A21" s="102" t="s">
        <v>1581</v>
      </c>
      <c r="B21" s="98" t="s">
        <v>1582</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1707</v>
      </c>
      <c r="E23" s="4"/>
      <c r="F23" s="4"/>
      <c r="G23" s="4"/>
      <c r="H23" s="65"/>
      <c r="L23" s="65"/>
      <c r="M23" s="65"/>
    </row>
    <row r="24" spans="1:13" x14ac:dyDescent="0.25">
      <c r="A24" s="102" t="s">
        <v>1587</v>
      </c>
      <c r="B24" s="98" t="s">
        <v>1588</v>
      </c>
      <c r="C24" s="102" t="s">
        <v>1661</v>
      </c>
      <c r="D24" s="102" t="s">
        <v>1794</v>
      </c>
      <c r="E24" s="4"/>
      <c r="F24" s="4"/>
      <c r="G24" s="4"/>
      <c r="H24" s="65"/>
      <c r="L24" s="65"/>
      <c r="M24" s="65"/>
    </row>
    <row r="25" spans="1:13" hidden="1" outlineLevel="1" x14ac:dyDescent="0.25">
      <c r="A25" s="102" t="s">
        <v>1589</v>
      </c>
      <c r="B25" s="103" t="s">
        <v>1687</v>
      </c>
      <c r="C25" s="102" t="s">
        <v>1661</v>
      </c>
      <c r="D25" s="102" t="s">
        <v>1794</v>
      </c>
      <c r="E25" s="4"/>
      <c r="F25" s="4"/>
      <c r="G25" s="4"/>
      <c r="H25" s="65"/>
      <c r="L25" s="65"/>
      <c r="M25" s="65"/>
    </row>
    <row r="26" spans="1:13" hidden="1" outlineLevel="1" x14ac:dyDescent="0.25">
      <c r="A26" s="102" t="s">
        <v>1590</v>
      </c>
      <c r="B26" s="103" t="s">
        <v>1675</v>
      </c>
      <c r="C26" s="102" t="s">
        <v>1661</v>
      </c>
      <c r="D26" s="102" t="s">
        <v>1794</v>
      </c>
      <c r="E26" s="4"/>
      <c r="F26" s="4"/>
      <c r="G26" s="4"/>
      <c r="H26" s="65"/>
      <c r="L26" s="65"/>
      <c r="M26" s="65"/>
    </row>
    <row r="27" spans="1:13" hidden="1" outlineLevel="1" x14ac:dyDescent="0.25">
      <c r="A27" s="102" t="s">
        <v>1591</v>
      </c>
      <c r="B27" s="103" t="s">
        <v>1688</v>
      </c>
      <c r="C27" s="102" t="s">
        <v>1661</v>
      </c>
      <c r="D27" s="102" t="s">
        <v>1794</v>
      </c>
      <c r="E27" s="4"/>
      <c r="F27" s="4"/>
      <c r="G27" s="4"/>
      <c r="H27" s="65"/>
      <c r="L27" s="65"/>
      <c r="M27" s="65"/>
    </row>
    <row r="28" spans="1:13" hidden="1" outlineLevel="1" x14ac:dyDescent="0.25">
      <c r="A28" s="102" t="s">
        <v>1592</v>
      </c>
      <c r="B28" s="103" t="s">
        <v>1696</v>
      </c>
      <c r="C28" s="102" t="s">
        <v>1697</v>
      </c>
      <c r="E28" s="4"/>
      <c r="F28" s="4"/>
      <c r="G28" s="4"/>
      <c r="H28" s="65"/>
      <c r="L28" s="65"/>
      <c r="M28" s="65"/>
    </row>
    <row r="29" spans="1:13" hidden="1" outlineLevel="1" x14ac:dyDescent="0.25">
      <c r="A29" s="102" t="s">
        <v>1593</v>
      </c>
      <c r="B29" s="103" t="s">
        <v>1683</v>
      </c>
      <c r="C29" s="102" t="s">
        <v>1661</v>
      </c>
      <c r="D29" s="102" t="s">
        <v>1794</v>
      </c>
      <c r="E29" s="4"/>
      <c r="F29" s="4"/>
      <c r="G29" s="4"/>
      <c r="H29" s="65"/>
      <c r="L29" s="65"/>
      <c r="M29" s="65"/>
    </row>
    <row r="30" spans="1:13" hidden="1" outlineLevel="1" x14ac:dyDescent="0.25">
      <c r="A30" s="102" t="s">
        <v>1594</v>
      </c>
      <c r="B30" s="103" t="s">
        <v>1681</v>
      </c>
      <c r="C30" s="102" t="s">
        <v>1661</v>
      </c>
      <c r="D30" s="102" t="s">
        <v>1794</v>
      </c>
      <c r="E30" s="4"/>
      <c r="F30" s="4"/>
      <c r="G30" s="4"/>
      <c r="H30" s="65"/>
      <c r="L30" s="65"/>
      <c r="M30" s="65"/>
    </row>
    <row r="31" spans="1:13" hidden="1" outlineLevel="1" x14ac:dyDescent="0.25">
      <c r="A31" s="102" t="s">
        <v>1595</v>
      </c>
      <c r="B31" s="103" t="s">
        <v>1677</v>
      </c>
      <c r="C31" s="102" t="s">
        <v>1661</v>
      </c>
      <c r="D31" s="102" t="s">
        <v>1794</v>
      </c>
      <c r="E31" s="4"/>
      <c r="F31" s="4"/>
      <c r="G31" s="4"/>
      <c r="H31" s="65"/>
      <c r="L31" s="65"/>
      <c r="M31" s="65"/>
    </row>
    <row r="32" spans="1:13" hidden="1" outlineLevel="1" x14ac:dyDescent="0.25">
      <c r="A32" s="102" t="s">
        <v>1596</v>
      </c>
      <c r="B32" s="103" t="s">
        <v>1676</v>
      </c>
      <c r="C32" s="102" t="s">
        <v>1661</v>
      </c>
      <c r="D32" s="102" t="s">
        <v>1794</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1794</v>
      </c>
      <c r="E35" s="102" t="s">
        <v>1796</v>
      </c>
      <c r="F35" s="167"/>
      <c r="G35" s="167"/>
      <c r="H35" s="65"/>
      <c r="L35" s="65"/>
      <c r="M35" s="65"/>
    </row>
    <row r="36" spans="1:13" x14ac:dyDescent="0.25">
      <c r="A36" s="102" t="s">
        <v>1601</v>
      </c>
      <c r="B36" s="98" t="s">
        <v>1661</v>
      </c>
      <c r="C36" s="102" t="s">
        <v>181</v>
      </c>
      <c r="D36" s="102" t="s">
        <v>1794</v>
      </c>
      <c r="E36" s="102" t="s">
        <v>1797</v>
      </c>
      <c r="H36" s="65"/>
      <c r="L36" s="65"/>
      <c r="M36" s="65"/>
    </row>
    <row r="37" spans="1:13" x14ac:dyDescent="0.25">
      <c r="A37" s="102" t="s">
        <v>1602</v>
      </c>
      <c r="B37" s="98"/>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92.52</v>
      </c>
      <c r="H75" s="65"/>
    </row>
    <row r="76" spans="1:14" x14ac:dyDescent="0.25">
      <c r="A76" s="102" t="s">
        <v>1641</v>
      </c>
      <c r="B76" s="102" t="s">
        <v>1642</v>
      </c>
      <c r="C76" s="125">
        <v>261.72000000000003</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1798</v>
      </c>
      <c r="C82" s="106">
        <v>1.9077199999999999E-3</v>
      </c>
      <c r="D82" s="102" t="s">
        <v>181</v>
      </c>
      <c r="E82" s="102" t="s">
        <v>181</v>
      </c>
      <c r="F82" s="102" t="s">
        <v>181</v>
      </c>
      <c r="G82" s="106">
        <f>C82</f>
        <v>1.9077199999999999E-3</v>
      </c>
      <c r="H82" s="65"/>
    </row>
    <row r="83" spans="1:8" x14ac:dyDescent="0.25">
      <c r="A83" s="102" t="s">
        <v>1650</v>
      </c>
      <c r="B83" s="102" t="s">
        <v>1799</v>
      </c>
      <c r="C83" s="106">
        <v>5.8637400000000001E-3</v>
      </c>
      <c r="D83" s="102" t="s">
        <v>181</v>
      </c>
      <c r="E83" s="102" t="s">
        <v>181</v>
      </c>
      <c r="F83" s="102" t="s">
        <v>181</v>
      </c>
      <c r="G83" s="106">
        <f>C83</f>
        <v>5.8637400000000001E-3</v>
      </c>
      <c r="H83" s="65"/>
    </row>
    <row r="84" spans="1:8" x14ac:dyDescent="0.25">
      <c r="A84" s="102" t="s">
        <v>1651</v>
      </c>
      <c r="B84" s="102" t="s">
        <v>1800</v>
      </c>
      <c r="C84" s="106">
        <v>7.1856000000000003E-4</v>
      </c>
      <c r="D84" s="102" t="s">
        <v>181</v>
      </c>
      <c r="E84" s="102" t="s">
        <v>181</v>
      </c>
      <c r="F84" s="102" t="s">
        <v>181</v>
      </c>
      <c r="G84" s="106">
        <f>C84</f>
        <v>7.1856000000000003E-4</v>
      </c>
      <c r="H84" s="65"/>
    </row>
    <row r="85" spans="1:8" x14ac:dyDescent="0.25">
      <c r="A85" s="102" t="s">
        <v>1652</v>
      </c>
      <c r="B85" s="102" t="s">
        <v>1801</v>
      </c>
      <c r="C85" s="106">
        <v>8.9720000000000002E-5</v>
      </c>
      <c r="D85" s="102" t="s">
        <v>181</v>
      </c>
      <c r="E85" s="102" t="s">
        <v>181</v>
      </c>
      <c r="F85" s="102" t="s">
        <v>181</v>
      </c>
      <c r="G85" s="106">
        <f>C85</f>
        <v>8.9720000000000002E-5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1802</v>
      </c>
      <c r="C87" s="106">
        <v>0.99142026000000005</v>
      </c>
      <c r="D87" s="102" t="str">
        <f>IF(B87="","","ND2")</f>
        <v>ND2</v>
      </c>
      <c r="E87" s="102" t="str">
        <f>IF(B87="","","ND2")</f>
        <v>ND2</v>
      </c>
      <c r="F87" s="102" t="str">
        <f>IF(B87="","","ND2")</f>
        <v>ND2</v>
      </c>
      <c r="G87" s="106">
        <f>IF(B87="","",C87)</f>
        <v>0.99142026000000005</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December 2017</dc:title>
  <dc:subject>HTT Soft Bullet Covered Bonds Programme December 2017</dc:subject>
  <dc:creator>ING</dc:creator>
  <cp:lastModifiedBy>Mekkelholt-Ehlers, A. (Agnes)</cp:lastModifiedBy>
  <dcterms:created xsi:type="dcterms:W3CDTF">2017-12-12T08:33:46Z</dcterms:created>
  <dcterms:modified xsi:type="dcterms:W3CDTF">2018-10-04T11:48:55Z</dcterms:modified>
</cp:coreProperties>
</file>